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s\Dropbox\00 - AFGANGSPROJEKT\00 - Model\00 - Dagslys\10 - Lysningens dybde\"/>
    </mc:Choice>
  </mc:AlternateContent>
  <bookViews>
    <workbookView xWindow="0" yWindow="0" windowWidth="21570" windowHeight="10215" activeTab="5"/>
  </bookViews>
  <sheets>
    <sheet name="Sammenligning" sheetId="20" r:id="rId1"/>
    <sheet name="vindue" sheetId="1" r:id="rId2"/>
    <sheet name="dør" sheetId="7" r:id="rId3"/>
    <sheet name="Ark1" sheetId="21" r:id="rId4"/>
    <sheet name="dør ctr vindue" sheetId="22" r:id="rId5"/>
    <sheet name="dør ctr vindue (2)" sheetId="23" r:id="rId6"/>
  </sheets>
  <definedNames>
    <definedName name="_xlnm.Print_Area" localSheetId="2">dør!$A$1:$U$46</definedName>
    <definedName name="_xlnm.Print_Area" localSheetId="4">'dør ctr vindue'!$A$1:$U$37</definedName>
    <definedName name="_xlnm.Print_Area" localSheetId="5">'dør ctr vindue (2)'!$A$1:$U$37</definedName>
    <definedName name="_xlnm.Print_Area" localSheetId="1">vindue!$A$1:$U$46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5" i="22" l="1"/>
  <c r="S26" i="22"/>
  <c r="K36" i="23" l="1"/>
  <c r="J36" i="23"/>
  <c r="I36" i="23"/>
  <c r="H36" i="23"/>
  <c r="G36" i="23"/>
  <c r="F36" i="23"/>
  <c r="E36" i="23"/>
  <c r="D36" i="23"/>
  <c r="C36" i="23"/>
  <c r="S35" i="23"/>
  <c r="S32" i="23"/>
  <c r="S31" i="23"/>
  <c r="S34" i="23" s="1"/>
  <c r="S30" i="23"/>
  <c r="S29" i="23"/>
  <c r="K27" i="23"/>
  <c r="J27" i="23"/>
  <c r="I27" i="23"/>
  <c r="H27" i="23"/>
  <c r="G27" i="23"/>
  <c r="F27" i="23"/>
  <c r="E27" i="23"/>
  <c r="D27" i="23"/>
  <c r="C27" i="23"/>
  <c r="S26" i="23"/>
  <c r="S23" i="23"/>
  <c r="S22" i="23"/>
  <c r="S25" i="23" s="1"/>
  <c r="S21" i="23"/>
  <c r="S20" i="23"/>
  <c r="D17" i="23"/>
  <c r="E17" i="23" s="1"/>
  <c r="F17" i="23" s="1"/>
  <c r="G17" i="23" s="1"/>
  <c r="H17" i="23" s="1"/>
  <c r="I17" i="23" s="1"/>
  <c r="J17" i="23" s="1"/>
  <c r="K17" i="23" s="1"/>
  <c r="K36" i="22"/>
  <c r="J36" i="22"/>
  <c r="I36" i="22"/>
  <c r="H36" i="22"/>
  <c r="G36" i="22"/>
  <c r="F36" i="22"/>
  <c r="E36" i="22"/>
  <c r="D36" i="22"/>
  <c r="C36" i="22"/>
  <c r="S32" i="22"/>
  <c r="S31" i="22"/>
  <c r="S34" i="22" s="1"/>
  <c r="S30" i="22"/>
  <c r="S29" i="22"/>
  <c r="K27" i="22"/>
  <c r="J27" i="22"/>
  <c r="I27" i="22"/>
  <c r="H27" i="22"/>
  <c r="G27" i="22"/>
  <c r="F27" i="22"/>
  <c r="E27" i="22"/>
  <c r="D27" i="22"/>
  <c r="C27" i="22"/>
  <c r="S23" i="22"/>
  <c r="S22" i="22"/>
  <c r="S25" i="22" s="1"/>
  <c r="S21" i="22"/>
  <c r="S20" i="22"/>
  <c r="D17" i="22"/>
  <c r="E17" i="22" s="1"/>
  <c r="F17" i="22" s="1"/>
  <c r="G17" i="22" s="1"/>
  <c r="H17" i="22" s="1"/>
  <c r="I17" i="22" s="1"/>
  <c r="J17" i="22" s="1"/>
  <c r="K17" i="22" s="1"/>
  <c r="S24" i="23" l="1"/>
  <c r="S33" i="23"/>
  <c r="S24" i="22"/>
  <c r="S33" i="22"/>
  <c r="Q29" i="20"/>
  <c r="Q28" i="20"/>
  <c r="S35" i="7" l="1"/>
  <c r="K27" i="7" l="1"/>
  <c r="S35" i="1" l="1"/>
  <c r="G5" i="20" s="1"/>
  <c r="K45" i="7" l="1"/>
  <c r="J45" i="7"/>
  <c r="I45" i="7"/>
  <c r="H45" i="7"/>
  <c r="G45" i="7"/>
  <c r="F45" i="7"/>
  <c r="E45" i="7"/>
  <c r="D45" i="7"/>
  <c r="C45" i="7"/>
  <c r="S44" i="7"/>
  <c r="G8" i="20" s="1"/>
  <c r="S41" i="7"/>
  <c r="S40" i="7"/>
  <c r="S39" i="7"/>
  <c r="S38" i="7"/>
  <c r="C8" i="20" s="1"/>
  <c r="O13" i="20" s="1"/>
  <c r="K36" i="7"/>
  <c r="J36" i="7"/>
  <c r="I36" i="7"/>
  <c r="H36" i="7"/>
  <c r="G36" i="7"/>
  <c r="F36" i="7"/>
  <c r="E36" i="7"/>
  <c r="D36" i="7"/>
  <c r="C36" i="7"/>
  <c r="G6" i="20"/>
  <c r="S32" i="7"/>
  <c r="S31" i="7"/>
  <c r="S30" i="7"/>
  <c r="S29" i="7"/>
  <c r="C6" i="20" s="1"/>
  <c r="N13" i="20" s="1"/>
  <c r="J27" i="7"/>
  <c r="I27" i="7"/>
  <c r="H27" i="7"/>
  <c r="G27" i="7"/>
  <c r="F27" i="7"/>
  <c r="E27" i="7"/>
  <c r="D27" i="7"/>
  <c r="C27" i="7"/>
  <c r="S26" i="7"/>
  <c r="S23" i="7"/>
  <c r="S22" i="7"/>
  <c r="S21" i="7"/>
  <c r="S20" i="7"/>
  <c r="D17" i="7"/>
  <c r="E17" i="7" s="1"/>
  <c r="F17" i="7" s="1"/>
  <c r="G17" i="7" s="1"/>
  <c r="H17" i="7" s="1"/>
  <c r="I17" i="7" s="1"/>
  <c r="J17" i="7" s="1"/>
  <c r="K17" i="7" s="1"/>
  <c r="D17" i="1"/>
  <c r="E17" i="1" s="1"/>
  <c r="F17" i="1" s="1"/>
  <c r="G17" i="1" s="1"/>
  <c r="H17" i="1" s="1"/>
  <c r="I17" i="1" s="1"/>
  <c r="J17" i="1" s="1"/>
  <c r="K17" i="1" s="1"/>
  <c r="G4" i="20" l="1"/>
  <c r="I4" i="20" s="1"/>
  <c r="I6" i="20"/>
  <c r="I8" i="20"/>
  <c r="C4" i="20"/>
  <c r="E8" i="20"/>
  <c r="E6" i="20"/>
  <c r="S34" i="7"/>
  <c r="S25" i="7"/>
  <c r="S43" i="7"/>
  <c r="S24" i="7"/>
  <c r="S33" i="7"/>
  <c r="S42" i="7"/>
  <c r="E4" i="20" l="1"/>
  <c r="M13" i="20"/>
  <c r="S44" i="1"/>
  <c r="G7" i="20" s="1"/>
  <c r="S41" i="1"/>
  <c r="S40" i="1"/>
  <c r="S39" i="1"/>
  <c r="S38" i="1"/>
  <c r="C7" i="20" s="1"/>
  <c r="O12" i="20" s="1"/>
  <c r="S32" i="1"/>
  <c r="S31" i="1"/>
  <c r="S30" i="1"/>
  <c r="S29" i="1"/>
  <c r="C5" i="20" s="1"/>
  <c r="N12" i="20" s="1"/>
  <c r="S26" i="1"/>
  <c r="S23" i="1"/>
  <c r="S22" i="1"/>
  <c r="S21" i="1"/>
  <c r="S20" i="1"/>
  <c r="K45" i="1"/>
  <c r="J45" i="1"/>
  <c r="I45" i="1"/>
  <c r="H45" i="1"/>
  <c r="G45" i="1"/>
  <c r="F45" i="1"/>
  <c r="E45" i="1"/>
  <c r="D45" i="1"/>
  <c r="C45" i="1"/>
  <c r="K36" i="1"/>
  <c r="J36" i="1"/>
  <c r="I36" i="1"/>
  <c r="H36" i="1"/>
  <c r="G36" i="1"/>
  <c r="F36" i="1"/>
  <c r="E36" i="1"/>
  <c r="D36" i="1"/>
  <c r="C36" i="1"/>
  <c r="D27" i="1"/>
  <c r="E27" i="1"/>
  <c r="F27" i="1"/>
  <c r="G27" i="1"/>
  <c r="H27" i="1"/>
  <c r="I27" i="1"/>
  <c r="J27" i="1"/>
  <c r="K27" i="1"/>
  <c r="C27" i="1"/>
  <c r="C3" i="20" l="1"/>
  <c r="E3" i="20" s="1"/>
  <c r="G3" i="20"/>
  <c r="I3" i="20" s="1"/>
  <c r="I5" i="20"/>
  <c r="I7" i="20"/>
  <c r="E7" i="20"/>
  <c r="E5" i="20"/>
  <c r="S25" i="1"/>
  <c r="S33" i="1"/>
  <c r="S24" i="1"/>
  <c r="S42" i="1"/>
  <c r="S34" i="1"/>
  <c r="S43" i="1"/>
  <c r="M12" i="20" l="1"/>
</calcChain>
</file>

<file path=xl/sharedStrings.xml><?xml version="1.0" encoding="utf-8"?>
<sst xmlns="http://schemas.openxmlformats.org/spreadsheetml/2006/main" count="199" uniqueCount="35">
  <si>
    <t>%</t>
  </si>
  <si>
    <t>DFgns</t>
  </si>
  <si>
    <t>Jævnhed</t>
  </si>
  <si>
    <t>DFmax</t>
  </si>
  <si>
    <t>DFmedian</t>
  </si>
  <si>
    <t>DFmin</t>
  </si>
  <si>
    <t>Statistik</t>
  </si>
  <si>
    <t>Gns</t>
  </si>
  <si>
    <t>Areal hvor DFgns &gt; 2%</t>
  </si>
  <si>
    <t>DFmin/DFgns</t>
  </si>
  <si>
    <t>DFmin/DFmax</t>
  </si>
  <si>
    <t>Reference</t>
  </si>
  <si>
    <t>Titel</t>
  </si>
  <si>
    <t>m</t>
  </si>
  <si>
    <t>Rum</t>
  </si>
  <si>
    <t>Placering</t>
  </si>
  <si>
    <t>Målepunkt afstand</t>
  </si>
  <si>
    <t>fra væg</t>
  </si>
  <si>
    <t>[m]</t>
  </si>
  <si>
    <t>diff (%)</t>
  </si>
  <si>
    <t>Areal DF(%) &gt; 2</t>
  </si>
  <si>
    <t>Case 7</t>
  </si>
  <si>
    <t>DF(%)</t>
  </si>
  <si>
    <t>480 mm</t>
  </si>
  <si>
    <t>360 mm</t>
  </si>
  <si>
    <t>600 mm</t>
  </si>
  <si>
    <t>Dør</t>
  </si>
  <si>
    <t>Vindue</t>
  </si>
  <si>
    <t>Case  10 Lysningensdybde - for vindue</t>
  </si>
  <si>
    <t>Case  10 Lysningensdybde -for dør</t>
  </si>
  <si>
    <t>Case  10 Dør ctr. vindue</t>
  </si>
  <si>
    <t>600 mm; Dør</t>
  </si>
  <si>
    <t>600 mm; Vindue</t>
  </si>
  <si>
    <t>360 mm; Dør</t>
  </si>
  <si>
    <t>360 mm; Vindue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</si>
</sst>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Neo Sans Pro"/>
      <family val="2"/>
    </font>
    <font>
      <b/>
      <sz val="8"/>
      <color theme="1"/>
      <name val="Neo Sans Pro"/>
      <family val="2"/>
    </font>
    <font>
      <sz val="8"/>
      <color theme="1"/>
      <name val="Neo Sans Pro Medium"/>
      <family val="2"/>
    </font>
    <font>
      <sz val="8"/>
      <color theme="1"/>
      <name val="Calibri"/>
      <family val="2"/>
      <scheme val="minor"/>
    </font>
    <font>
      <i/>
      <sz val="8"/>
      <color theme="1"/>
      <name val="Neo Sans Pro"/>
      <family val="2"/>
    </font>
    <font>
      <sz val="11"/>
      <color rgb="FF0061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Neo Sans Pro Medium"/>
      <family val="2"/>
    </font>
    <font>
      <sz val="9"/>
      <color theme="1"/>
      <name val="Neo Sans Pro"/>
      <family val="2"/>
    </font>
    <font>
      <sz val="9"/>
      <name val="Neo Sans Pro"/>
      <family val="2"/>
    </font>
    <font>
      <sz val="9"/>
      <color theme="1"/>
      <name val="Neo Sans Pro Medium"/>
      <family val="2"/>
    </font>
    <font>
      <i/>
      <sz val="8"/>
      <color theme="0"/>
      <name val="Neo Sans Pro"/>
      <family val="2"/>
    </font>
    <font>
      <sz val="8"/>
      <color theme="0"/>
      <name val="Neo Sans Pro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4" borderId="0" applyNumberFormat="0" applyBorder="0" applyAlignment="0" applyProtection="0"/>
  </cellStyleXfs>
  <cellXfs count="109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4" fillId="0" borderId="0" xfId="0" applyFont="1"/>
    <xf numFmtId="0" fontId="4" fillId="2" borderId="0" xfId="0" applyFont="1" applyFill="1" applyAlignment="1">
      <alignment horizontal="right"/>
    </xf>
    <xf numFmtId="0" fontId="4" fillId="2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/>
    <xf numFmtId="0" fontId="3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/>
    <xf numFmtId="0" fontId="2" fillId="2" borderId="0" xfId="0" applyFont="1" applyFill="1" applyAlignment="1">
      <alignment horizontal="right" vertical="center" wrapText="1"/>
    </xf>
    <xf numFmtId="0" fontId="1" fillId="2" borderId="7" xfId="0" applyFont="1" applyFill="1" applyBorder="1"/>
    <xf numFmtId="0" fontId="1" fillId="2" borderId="9" xfId="0" applyFont="1" applyFill="1" applyBorder="1"/>
    <xf numFmtId="164" fontId="1" fillId="2" borderId="0" xfId="0" applyNumberFormat="1" applyFont="1" applyFill="1"/>
    <xf numFmtId="0" fontId="3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/>
    <xf numFmtId="0" fontId="5" fillId="2" borderId="1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1" fillId="3" borderId="0" xfId="0" applyFont="1" applyFill="1" applyBorder="1" applyAlignment="1" applyProtection="1">
      <alignment horizontal="center"/>
      <protection locked="0"/>
    </xf>
    <xf numFmtId="0" fontId="5" fillId="2" borderId="2" xfId="0" applyFont="1" applyFill="1" applyBorder="1" applyAlignment="1" applyProtection="1">
      <alignment horizontal="center"/>
      <protection locked="0"/>
    </xf>
    <xf numFmtId="0" fontId="5" fillId="2" borderId="2" xfId="0" applyFont="1" applyFill="1" applyBorder="1" applyAlignment="1" applyProtection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0" fillId="2" borderId="0" xfId="0" applyFill="1" applyAlignment="1">
      <alignment horizontal="right"/>
    </xf>
    <xf numFmtId="0" fontId="0" fillId="0" borderId="0" xfId="0" applyAlignment="1">
      <alignment horizontal="right"/>
    </xf>
    <xf numFmtId="2" fontId="1" fillId="3" borderId="0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0" xfId="0" applyNumberFormat="1" applyFont="1" applyFill="1" applyAlignment="1">
      <alignment horizontal="center"/>
    </xf>
    <xf numFmtId="2" fontId="1" fillId="3" borderId="0" xfId="0" applyNumberFormat="1" applyFont="1" applyFill="1" applyBorder="1" applyAlignment="1" applyProtection="1">
      <alignment horizontal="center" wrapText="1"/>
      <protection locked="0"/>
    </xf>
    <xf numFmtId="2" fontId="1" fillId="2" borderId="0" xfId="0" applyNumberFormat="1" applyFont="1" applyFill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2" fontId="8" fillId="0" borderId="0" xfId="1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2" fontId="11" fillId="3" borderId="1" xfId="1" applyNumberFormat="1" applyFont="1" applyFill="1" applyBorder="1" applyAlignment="1">
      <alignment horizontal="center"/>
    </xf>
    <xf numFmtId="2" fontId="11" fillId="3" borderId="1" xfId="1" applyNumberFormat="1" applyFont="1" applyFill="1" applyBorder="1" applyAlignment="1">
      <alignment horizontal="right" vertical="center"/>
    </xf>
    <xf numFmtId="2" fontId="11" fillId="3" borderId="1" xfId="0" applyNumberFormat="1" applyFont="1" applyFill="1" applyBorder="1"/>
    <xf numFmtId="0" fontId="10" fillId="3" borderId="0" xfId="0" applyFont="1" applyFill="1" applyBorder="1" applyAlignment="1">
      <alignment horizontal="center"/>
    </xf>
    <xf numFmtId="2" fontId="11" fillId="3" borderId="0" xfId="1" applyNumberFormat="1" applyFont="1" applyFill="1" applyBorder="1" applyAlignment="1">
      <alignment horizontal="center"/>
    </xf>
    <xf numFmtId="2" fontId="11" fillId="3" borderId="0" xfId="1" applyNumberFormat="1" applyFont="1" applyFill="1" applyBorder="1" applyAlignment="1">
      <alignment horizontal="right" vertical="center"/>
    </xf>
    <xf numFmtId="2" fontId="11" fillId="3" borderId="0" xfId="0" applyNumberFormat="1" applyFont="1" applyFill="1" applyBorder="1"/>
    <xf numFmtId="0" fontId="10" fillId="2" borderId="0" xfId="0" applyFont="1" applyFill="1" applyBorder="1" applyAlignment="1">
      <alignment horizontal="center"/>
    </xf>
    <xf numFmtId="2" fontId="11" fillId="3" borderId="0" xfId="1" applyNumberFormat="1" applyFont="1" applyFill="1" applyAlignment="1">
      <alignment horizontal="center"/>
    </xf>
    <xf numFmtId="2" fontId="11" fillId="3" borderId="0" xfId="1" applyNumberFormat="1" applyFont="1" applyFill="1" applyAlignment="1">
      <alignment horizontal="right" vertical="center"/>
    </xf>
    <xf numFmtId="2" fontId="11" fillId="3" borderId="0" xfId="0" applyNumberFormat="1" applyFont="1" applyFill="1"/>
    <xf numFmtId="0" fontId="10" fillId="2" borderId="0" xfId="0" applyFont="1" applyFill="1" applyBorder="1"/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2" fillId="0" borderId="0" xfId="0" applyFont="1"/>
    <xf numFmtId="0" fontId="12" fillId="2" borderId="3" xfId="0" applyFont="1" applyFill="1" applyBorder="1" applyAlignment="1">
      <alignment horizontal="center"/>
    </xf>
    <xf numFmtId="0" fontId="7" fillId="0" borderId="0" xfId="0" applyFont="1"/>
    <xf numFmtId="0" fontId="10" fillId="2" borderId="0" xfId="0" applyFont="1" applyFill="1" applyBorder="1" applyAlignment="1">
      <alignment horizontal="right"/>
    </xf>
    <xf numFmtId="0" fontId="10" fillId="2" borderId="1" xfId="0" applyFont="1" applyFill="1" applyBorder="1" applyAlignment="1">
      <alignment vertical="top"/>
    </xf>
    <xf numFmtId="0" fontId="10" fillId="2" borderId="0" xfId="0" applyFont="1" applyFill="1" applyAlignment="1">
      <alignment vertical="top"/>
    </xf>
    <xf numFmtId="0" fontId="10" fillId="2" borderId="3" xfId="0" applyFont="1" applyFill="1" applyBorder="1" applyAlignment="1">
      <alignment vertical="top"/>
    </xf>
    <xf numFmtId="2" fontId="0" fillId="0" borderId="0" xfId="0" applyNumberForma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/>
    <xf numFmtId="0" fontId="0" fillId="5" borderId="0" xfId="0" applyFill="1"/>
    <xf numFmtId="0" fontId="1" fillId="2" borderId="0" xfId="0" applyFont="1" applyFill="1" applyBorder="1" applyAlignment="1">
      <alignment horizontal="right"/>
    </xf>
    <xf numFmtId="2" fontId="0" fillId="0" borderId="0" xfId="0" applyNumberFormat="1"/>
    <xf numFmtId="0" fontId="13" fillId="2" borderId="1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14" fillId="2" borderId="1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1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2" fontId="1" fillId="2" borderId="0" xfId="0" applyNumberFormat="1" applyFont="1" applyFill="1" applyBorder="1" applyAlignment="1">
      <alignment horizontal="right"/>
    </xf>
    <xf numFmtId="0" fontId="1" fillId="2" borderId="4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2" fontId="1" fillId="2" borderId="3" xfId="0" applyNumberFormat="1" applyFont="1" applyFill="1" applyBorder="1" applyAlignment="1">
      <alignment horizontal="right"/>
    </xf>
    <xf numFmtId="0" fontId="1" fillId="2" borderId="3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4" fillId="2" borderId="1" xfId="0" applyFont="1" applyFill="1" applyBorder="1" applyAlignment="1" applyProtection="1">
      <alignment horizontal="left"/>
      <protection locked="0"/>
    </xf>
    <xf numFmtId="0" fontId="5" fillId="2" borderId="2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right"/>
    </xf>
    <xf numFmtId="0" fontId="1" fillId="3" borderId="2" xfId="0" applyFont="1" applyFill="1" applyBorder="1" applyAlignment="1" applyProtection="1">
      <alignment horizontal="left"/>
      <protection locked="0"/>
    </xf>
    <xf numFmtId="0" fontId="13" fillId="2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 wrapText="1"/>
    </xf>
  </cellXfs>
  <cellStyles count="2">
    <cellStyle name="God" xfId="1" builtinId="26"/>
    <cellStyle name="Normal" xfId="0" builtinId="0"/>
  </cellStyles>
  <dxfs count="0"/>
  <tableStyles count="0" defaultTableStyle="TableStyleMedium2" defaultPivotStyle="PivotStyleLight16"/>
  <colors>
    <mruColors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32212103100127"/>
          <c:y val="8.8119866295952934E-2"/>
          <c:w val="0.88767783575689563"/>
          <c:h val="0.790300681904964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Sammenligning!$M$11</c:f>
              <c:strCache>
                <c:ptCount val="1"/>
                <c:pt idx="0">
                  <c:v>360 mm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40000"/>
                  <a:lumOff val="60000"/>
                  <a:alpha val="71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2-0EB9-4771-A090-C6521DC9A4B4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>
                  <a:alpha val="70000"/>
                </a:srgb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12B2-496E-B536-93CDEE6D7CCA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78236507-6A90-4A18-86C0-8403923FA5B2}" type="VALUE">
                      <a:rPr lang="en-US"/>
                      <a:pPr/>
                      <a:t>[VÆRDI]</a:t>
                    </a:fld>
                    <a:endParaRPr lang="en-US" baseline="0"/>
                  </a:p>
                  <a:p>
                    <a:fld id="{780ACE51-60F8-4680-AB61-C0A2A2EB23E4}" type="SERIESNAME">
                      <a:rPr lang="en-US"/>
                      <a:pPr/>
                      <a:t>[SERIENAVN]</a:t>
                    </a:fld>
                    <a:endParaRPr lang="da-DK"/>
                  </a:p>
                </c:rich>
              </c:tx>
              <c:dLblPos val="outEnd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2-0EB9-4771-A090-C6521DC9A4B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9F829A9-BC6B-41ED-A7FD-5CA9D48C049D}" type="VALUE">
                      <a:rPr lang="en-US"/>
                      <a:pPr/>
                      <a:t>[VÆRDI]</a:t>
                    </a:fld>
                    <a:endParaRPr lang="en-US" baseline="0"/>
                  </a:p>
                  <a:p>
                    <a:fld id="{420B1D1A-3EB7-4D4E-9E54-280760C1F5EF}" type="SERIESNAME">
                      <a:rPr lang="en-US"/>
                      <a:pPr/>
                      <a:t>[SERIENAVN]</a:t>
                    </a:fld>
                    <a:endParaRPr lang="da-DK"/>
                  </a:p>
                </c:rich>
              </c:tx>
              <c:dLblPos val="outEnd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12B2-496E-B536-93CDEE6D7C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endParaRPr lang="da-DK"/>
              </a:p>
            </c:txPr>
            <c:dLblPos val="outEnd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Sammenligning!$L$12:$L$13</c:f>
              <c:strCache>
                <c:ptCount val="2"/>
                <c:pt idx="0">
                  <c:v>Vindue</c:v>
                </c:pt>
                <c:pt idx="1">
                  <c:v>Dør</c:v>
                </c:pt>
              </c:strCache>
            </c:strRef>
          </c:cat>
          <c:val>
            <c:numRef>
              <c:f>Sammenligning!$M$12:$M$13</c:f>
              <c:numCache>
                <c:formatCode>0.00</c:formatCode>
                <c:ptCount val="2"/>
                <c:pt idx="0">
                  <c:v>1.8480952380952385</c:v>
                </c:pt>
                <c:pt idx="1">
                  <c:v>2.1695238095238087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B9-4C9F-AE08-F836A3A30C8D}"/>
            </c:ext>
          </c:extLst>
        </c:ser>
        <c:ser>
          <c:idx val="1"/>
          <c:order val="1"/>
          <c:tx>
            <c:strRef>
              <c:f>Sammenligning!$N$11</c:f>
              <c:strCache>
                <c:ptCount val="1"/>
                <c:pt idx="0">
                  <c:v>480 mm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F0">
                  <a:alpha val="53000"/>
                </a:srgb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EB9-4771-A090-C6521DC9A4B4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>
                  <a:lumMod val="50000"/>
                  <a:alpha val="7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0EB9-4771-A090-C6521DC9A4B4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8B2EB5B6-4086-441F-B9E1-45083EDECE5F}" type="VALUE">
                      <a:rPr lang="en-US"/>
                      <a:pPr/>
                      <a:t>[VÆRDI]</a:t>
                    </a:fld>
                    <a:endParaRPr lang="en-US" baseline="0"/>
                  </a:p>
                  <a:p>
                    <a:fld id="{FAA1B418-9FC2-43FC-B831-6D43576EE7B1}" type="SERIESNAME">
                      <a:rPr lang="en-US"/>
                      <a:pPr/>
                      <a:t>[SERIENAVN]</a:t>
                    </a:fld>
                    <a:endParaRPr lang="da-DK"/>
                  </a:p>
                </c:rich>
              </c:tx>
              <c:dLblPos val="outEnd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0EB9-4771-A090-C6521DC9A4B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525E449-94D9-4387-B76F-96F0F6B1A1B9}" type="VALUE">
                      <a:rPr lang="en-US"/>
                      <a:pPr/>
                      <a:t>[VÆRDI]</a:t>
                    </a:fld>
                    <a:endParaRPr lang="en-US" baseline="0"/>
                  </a:p>
                  <a:p>
                    <a:fld id="{3EA9A2C3-8A0B-4C69-96AA-C2ED92605B54}" type="SERIESNAME">
                      <a:rPr lang="en-US"/>
                      <a:pPr/>
                      <a:t>[SERIENAVN]</a:t>
                    </a:fld>
                    <a:endParaRPr lang="da-DK"/>
                  </a:p>
                </c:rich>
              </c:tx>
              <c:dLblPos val="outEnd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0EB9-4771-A090-C6521DC9A4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endParaRPr lang="da-DK"/>
              </a:p>
            </c:txPr>
            <c:dLblPos val="outEnd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Sammenligning!$L$12:$L$13</c:f>
              <c:strCache>
                <c:ptCount val="2"/>
                <c:pt idx="0">
                  <c:v>Vindue</c:v>
                </c:pt>
                <c:pt idx="1">
                  <c:v>Dør</c:v>
                </c:pt>
              </c:strCache>
            </c:strRef>
          </c:cat>
          <c:val>
            <c:numRef>
              <c:f>Sammenligning!$N$12:$N$13</c:f>
              <c:numCache>
                <c:formatCode>0.00</c:formatCode>
                <c:ptCount val="2"/>
                <c:pt idx="0">
                  <c:v>1.8161904761904759</c:v>
                </c:pt>
                <c:pt idx="1">
                  <c:v>2.1382539682539687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B9-4C9F-AE08-F836A3A30C8D}"/>
            </c:ext>
          </c:extLst>
        </c:ser>
        <c:ser>
          <c:idx val="2"/>
          <c:order val="2"/>
          <c:tx>
            <c:strRef>
              <c:f>Sammenligning!$O$11</c:f>
              <c:strCache>
                <c:ptCount val="1"/>
                <c:pt idx="0">
                  <c:v>600 mm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FFFF00">
                  <a:alpha val="70000"/>
                </a:srgb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0EB9-4771-A090-C6521DC9A4B4}"/>
              </c:ext>
            </c:extLst>
          </c:dPt>
          <c:dPt>
            <c:idx val="1"/>
            <c:invertIfNegative val="0"/>
            <c:bubble3D val="0"/>
            <c:spPr>
              <a:solidFill>
                <a:srgbClr val="7030A0">
                  <a:alpha val="70000"/>
                </a:srgb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0EB9-4771-A090-C6521DC9A4B4}"/>
              </c:ext>
            </c:extLst>
          </c:dPt>
          <c:dLbls>
            <c:dLbl>
              <c:idx val="0"/>
              <c:layout>
                <c:manualLayout>
                  <c:x val="0"/>
                  <c:y val="-1.4212881660637673E-2"/>
                </c:manualLayout>
              </c:layout>
              <c:tx>
                <c:rich>
                  <a:bodyPr/>
                  <a:lstStyle/>
                  <a:p>
                    <a:fld id="{D0245D7B-B47C-4367-934D-37CFF44097DB}" type="VALUE">
                      <a:rPr lang="en-US"/>
                      <a:pPr/>
                      <a:t>[VÆRDI]</a:t>
                    </a:fld>
                    <a:endParaRPr lang="en-US" baseline="0"/>
                  </a:p>
                  <a:p>
                    <a:fld id="{641FE4F2-FCC9-4B94-AB7E-C591C397F456}" type="SERIESNAME">
                      <a:rPr lang="en-US"/>
                      <a:pPr/>
                      <a:t>[SERIENAVN]</a:t>
                    </a:fld>
                    <a:endParaRPr lang="da-DK"/>
                  </a:p>
                </c:rich>
              </c:tx>
              <c:dLblPos val="outEnd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0EB9-4771-A090-C6521DC9A4B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B30BADC-3CDE-4424-A17B-758BABD20C61}" type="VALUE">
                      <a:rPr lang="en-US"/>
                      <a:pPr/>
                      <a:t>[VÆRDI]</a:t>
                    </a:fld>
                    <a:endParaRPr lang="en-US" baseline="0"/>
                  </a:p>
                  <a:p>
                    <a:fld id="{9E16A458-3BB5-4425-A3FC-EC8B6671108F}" type="SERIESNAME">
                      <a:rPr lang="en-US"/>
                      <a:pPr/>
                      <a:t>[SERIENAVN]</a:t>
                    </a:fld>
                    <a:endParaRPr lang="da-DK"/>
                  </a:p>
                </c:rich>
              </c:tx>
              <c:dLblPos val="outEnd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0EB9-4771-A090-C6521DC9A4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endParaRPr lang="da-DK"/>
              </a:p>
            </c:txPr>
            <c:dLblPos val="outEnd"/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Sammenligning!$L$12:$L$13</c:f>
              <c:strCache>
                <c:ptCount val="2"/>
                <c:pt idx="0">
                  <c:v>Vindue</c:v>
                </c:pt>
                <c:pt idx="1">
                  <c:v>Dør</c:v>
                </c:pt>
              </c:strCache>
            </c:strRef>
          </c:cat>
          <c:val>
            <c:numRef>
              <c:f>Sammenligning!$O$12:$O$13</c:f>
              <c:numCache>
                <c:formatCode>0.00</c:formatCode>
                <c:ptCount val="2"/>
                <c:pt idx="0">
                  <c:v>1.7871428571428567</c:v>
                </c:pt>
                <c:pt idx="1">
                  <c:v>2.0674603174603177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B9-4C9F-AE08-F836A3A30C8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27"/>
        <c:overlap val="-10"/>
        <c:axId val="451027328"/>
        <c:axId val="451028640"/>
      </c:barChart>
      <c:catAx>
        <c:axId val="45102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1028640"/>
        <c:crosses val="autoZero"/>
        <c:auto val="0"/>
        <c:lblAlgn val="ctr"/>
        <c:lblOffset val="100"/>
        <c:noMultiLvlLbl val="0"/>
      </c:catAx>
      <c:valAx>
        <c:axId val="451028640"/>
        <c:scaling>
          <c:orientation val="minMax"/>
          <c:max val="2.2000000000000002"/>
          <c:min val="1.6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  <a:alpha val="60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bg1">
                  <a:lumMod val="50000"/>
                  <a:alpha val="72000"/>
                </a:schemeClr>
              </a:solidFill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ysClr val="windowText" lastClr="000000"/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b="0"/>
                  <a:t>DF</a:t>
                </a:r>
                <a:r>
                  <a:rPr lang="da-DK" b="0" baseline="-25000"/>
                  <a:t>AVE</a:t>
                </a:r>
                <a:r>
                  <a:rPr lang="da-DK" b="0"/>
                  <a:t>(%)</a:t>
                </a:r>
              </a:p>
            </c:rich>
          </c:tx>
          <c:layout>
            <c:manualLayout>
              <c:xMode val="edge"/>
              <c:yMode val="edge"/>
              <c:x val="0.10997362727297626"/>
              <c:y val="3.30202172086437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ysClr val="windowText" lastClr="000000"/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1027328"/>
        <c:crosses val="autoZero"/>
        <c:crossBetween val="between"/>
        <c:majorUnit val="0.2"/>
        <c:min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>
      <a:noFill/>
    </a:ln>
    <a:effectLst/>
  </c:spPr>
  <c:txPr>
    <a:bodyPr/>
    <a:lstStyle/>
    <a:p>
      <a:pPr>
        <a:defRPr sz="800">
          <a:solidFill>
            <a:sysClr val="windowText" lastClr="000000"/>
          </a:solidFill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750992387115862E-2"/>
          <c:y val="7.3495917177019546E-2"/>
          <c:w val="0.69808145067236371"/>
          <c:h val="0.81910469524642748"/>
        </c:manualLayout>
      </c:layout>
      <c:scatterChart>
        <c:scatterStyle val="lineMarker"/>
        <c:varyColors val="0"/>
        <c:ser>
          <c:idx val="0"/>
          <c:order val="0"/>
          <c:tx>
            <c:strRef>
              <c:f>Sammenligning!$L$13</c:f>
              <c:strCache>
                <c:ptCount val="1"/>
                <c:pt idx="0">
                  <c:v>Dør</c:v>
                </c:pt>
              </c:strCache>
            </c:strRef>
          </c:tx>
          <c:spPr>
            <a:ln w="22225" cap="rnd">
              <a:solidFill>
                <a:srgbClr val="FF0000"/>
              </a:solidFill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</c:marker>
          <c:trendline>
            <c:spPr>
              <a:ln w="25400" cap="rnd">
                <a:solidFill>
                  <a:srgbClr val="FF0000">
                    <a:alpha val="50000"/>
                  </a:srgbClr>
                </a:solidFill>
                <a:prstDash val="sysDot"/>
              </a:ln>
              <a:effectLst/>
            </c:spPr>
            <c:trendlineType val="linear"/>
            <c:forward val="20"/>
            <c:backward val="20"/>
            <c:dispRSqr val="0"/>
            <c:dispEq val="1"/>
            <c:trendlineLbl>
              <c:layout>
                <c:manualLayout>
                  <c:x val="0.23822005908035093"/>
                  <c:y val="0.2228904199475065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Neo Sans Pro" panose="020B0504030504040204" pitchFamily="34" charset="0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Sammenligning!$M$14:$O$14</c:f>
              <c:numCache>
                <c:formatCode>General</c:formatCode>
                <c:ptCount val="3"/>
                <c:pt idx="0">
                  <c:v>360</c:v>
                </c:pt>
                <c:pt idx="1">
                  <c:v>480</c:v>
                </c:pt>
                <c:pt idx="2">
                  <c:v>600</c:v>
                </c:pt>
              </c:numCache>
            </c:numRef>
          </c:xVal>
          <c:yVal>
            <c:numRef>
              <c:f>Sammenligning!$M$13:$O$13</c:f>
              <c:numCache>
                <c:formatCode>0.00</c:formatCode>
                <c:ptCount val="3"/>
                <c:pt idx="0">
                  <c:v>2.1695238095238087</c:v>
                </c:pt>
                <c:pt idx="1">
                  <c:v>2.1382539682539687</c:v>
                </c:pt>
                <c:pt idx="2">
                  <c:v>2.0674603174603177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03-47D1-AF01-75DEF54180C1}"/>
            </c:ext>
          </c:extLst>
        </c:ser>
        <c:ser>
          <c:idx val="1"/>
          <c:order val="1"/>
          <c:tx>
            <c:strRef>
              <c:f>Sammenligning!$L$12</c:f>
              <c:strCache>
                <c:ptCount val="1"/>
                <c:pt idx="0">
                  <c:v>Vindue</c:v>
                </c:pt>
              </c:strCache>
            </c:strRef>
          </c:tx>
          <c:spPr>
            <a:ln w="22225" cap="rnd">
              <a:solidFill>
                <a:srgbClr val="33CCFF"/>
              </a:solidFill>
            </a:ln>
            <a:effectLst/>
          </c:spPr>
          <c:marker>
            <c:symbol val="circle"/>
            <c:size val="3"/>
            <c:spPr>
              <a:solidFill>
                <a:srgbClr val="33CCFF"/>
              </a:solidFill>
              <a:ln>
                <a:solidFill>
                  <a:srgbClr val="33CCFF"/>
                </a:solidFill>
              </a:ln>
              <a:effectLst/>
            </c:spPr>
          </c:marker>
          <c:trendline>
            <c:spPr>
              <a:ln w="25400" cap="rnd">
                <a:solidFill>
                  <a:srgbClr val="33CCFF">
                    <a:alpha val="50000"/>
                  </a:srgbClr>
                </a:solidFill>
                <a:prstDash val="sysDot"/>
              </a:ln>
              <a:effectLst/>
            </c:spPr>
            <c:trendlineType val="linear"/>
            <c:forward val="20"/>
            <c:backward val="20"/>
            <c:dispRSqr val="0"/>
            <c:dispEq val="1"/>
            <c:trendlineLbl>
              <c:layout>
                <c:manualLayout>
                  <c:x val="0.23559890962741947"/>
                  <c:y val="0.101581000291630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Neo Sans Pro" panose="020B0504030504040204" pitchFamily="34" charset="0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Sammenligning!$M$14:$O$14</c:f>
              <c:numCache>
                <c:formatCode>General</c:formatCode>
                <c:ptCount val="3"/>
                <c:pt idx="0">
                  <c:v>360</c:v>
                </c:pt>
                <c:pt idx="1">
                  <c:v>480</c:v>
                </c:pt>
                <c:pt idx="2">
                  <c:v>600</c:v>
                </c:pt>
              </c:numCache>
            </c:numRef>
          </c:xVal>
          <c:yVal>
            <c:numRef>
              <c:f>Sammenligning!$M$12:$O$12</c:f>
              <c:numCache>
                <c:formatCode>0.00</c:formatCode>
                <c:ptCount val="3"/>
                <c:pt idx="0">
                  <c:v>1.8480952380952385</c:v>
                </c:pt>
                <c:pt idx="1">
                  <c:v>1.8161904761904759</c:v>
                </c:pt>
                <c:pt idx="2">
                  <c:v>1.7871428571428567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003-47D1-AF01-75DEF5418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497704"/>
        <c:axId val="483494424"/>
      </c:scatterChart>
      <c:valAx>
        <c:axId val="483497704"/>
        <c:scaling>
          <c:orientation val="minMax"/>
          <c:max val="620"/>
          <c:min val="34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  <a:alpha val="56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b="0"/>
                  <a:t>mm</a:t>
                </a:r>
              </a:p>
            </c:rich>
          </c:tx>
          <c:layout>
            <c:manualLayout>
              <c:xMode val="edge"/>
              <c:yMode val="edge"/>
              <c:x val="0.77471465476105594"/>
              <c:y val="0.848032225138524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bg1">
                <a:lumMod val="50000"/>
                <a:alpha val="73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83494424"/>
        <c:crossesAt val="1.5"/>
        <c:crossBetween val="midCat"/>
        <c:majorUnit val="70"/>
        <c:minorUnit val="60"/>
      </c:valAx>
      <c:valAx>
        <c:axId val="483494424"/>
        <c:scaling>
          <c:orientation val="minMax"/>
          <c:min val="1.5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  <a:alpha val="58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en-US" b="0"/>
                  <a:t>DF</a:t>
                </a:r>
                <a:r>
                  <a:rPr lang="en-US" b="0" baseline="-25000"/>
                  <a:t>AVE</a:t>
                </a:r>
                <a:r>
                  <a:rPr lang="en-US" b="0"/>
                  <a:t>(%)</a:t>
                </a:r>
              </a:p>
            </c:rich>
          </c:tx>
          <c:layout>
            <c:manualLayout>
              <c:xMode val="edge"/>
              <c:yMode val="edge"/>
              <c:x val="6.9656598454391386E-2"/>
              <c:y val="2.04669728783902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  <a:alpha val="7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83497704"/>
        <c:crossesAt val="300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6569641058268378"/>
          <c:y val="4.6296296296296294E-2"/>
          <c:w val="0.23430358941731616"/>
          <c:h val="0.65682925051035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vindue!$N$17</c:f>
          <c:strCache>
            <c:ptCount val="1"/>
            <c:pt idx="0">
              <c:v>Case  10 Lysningensdybde - for vindue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vindue!$A$20</c:f>
              <c:strCache>
                <c:ptCount val="1"/>
                <c:pt idx="0">
                  <c:v>360 mm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vindue!$C$17:$K$17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vindue!$C$27:$K$27</c:f>
              <c:numCache>
                <c:formatCode>0.00</c:formatCode>
                <c:ptCount val="9"/>
                <c:pt idx="0">
                  <c:v>5.9814285714285713</c:v>
                </c:pt>
                <c:pt idx="1">
                  <c:v>3.5414285714285718</c:v>
                </c:pt>
                <c:pt idx="2">
                  <c:v>2.177142857142857</c:v>
                </c:pt>
                <c:pt idx="3">
                  <c:v>1.4442857142857146</c:v>
                </c:pt>
                <c:pt idx="4">
                  <c:v>1.0328571428571431</c:v>
                </c:pt>
                <c:pt idx="5">
                  <c:v>0.78857142857142848</c:v>
                </c:pt>
                <c:pt idx="6">
                  <c:v>0.63428571428571423</c:v>
                </c:pt>
                <c:pt idx="7">
                  <c:v>0.53857142857142859</c:v>
                </c:pt>
                <c:pt idx="8">
                  <c:v>0.49428571428571427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03-4D97-9D0B-4621ADF43457}"/>
            </c:ext>
          </c:extLst>
        </c:ser>
        <c:ser>
          <c:idx val="1"/>
          <c:order val="1"/>
          <c:tx>
            <c:strRef>
              <c:f>vindue!$A$29</c:f>
              <c:strCache>
                <c:ptCount val="1"/>
                <c:pt idx="0">
                  <c:v>480 mm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vindue!$C$17:$K$17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vindue!$C$36:$K$36</c:f>
              <c:numCache>
                <c:formatCode>0.00</c:formatCode>
                <c:ptCount val="9"/>
                <c:pt idx="0">
                  <c:v>5.9785714285714286</c:v>
                </c:pt>
                <c:pt idx="1">
                  <c:v>3.415714285714285</c:v>
                </c:pt>
                <c:pt idx="2">
                  <c:v>2.1071428571428572</c:v>
                </c:pt>
                <c:pt idx="3">
                  <c:v>1.4028571428571428</c:v>
                </c:pt>
                <c:pt idx="4">
                  <c:v>1.0071428571428573</c:v>
                </c:pt>
                <c:pt idx="5">
                  <c:v>0.77571428571428569</c:v>
                </c:pt>
                <c:pt idx="6">
                  <c:v>0.62857142857142845</c:v>
                </c:pt>
                <c:pt idx="7">
                  <c:v>0.53714285714285714</c:v>
                </c:pt>
                <c:pt idx="8">
                  <c:v>0.49285714285714288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03-4D97-9D0B-4621ADF43457}"/>
            </c:ext>
          </c:extLst>
        </c:ser>
        <c:ser>
          <c:idx val="2"/>
          <c:order val="2"/>
          <c:tx>
            <c:strRef>
              <c:f>vindue!$A$38</c:f>
              <c:strCache>
                <c:ptCount val="1"/>
                <c:pt idx="0">
                  <c:v>600 mm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vindue!$C$17:$K$17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vindue!$C$45:$K$45</c:f>
              <c:numCache>
                <c:formatCode>0.00</c:formatCode>
                <c:ptCount val="9"/>
                <c:pt idx="0">
                  <c:v>6.0542857142857134</c:v>
                </c:pt>
                <c:pt idx="1">
                  <c:v>3.3028571428571425</c:v>
                </c:pt>
                <c:pt idx="2">
                  <c:v>2.0371428571428574</c:v>
                </c:pt>
                <c:pt idx="3">
                  <c:v>1.3571428571428572</c:v>
                </c:pt>
                <c:pt idx="4">
                  <c:v>0.97571428571428576</c:v>
                </c:pt>
                <c:pt idx="5">
                  <c:v>0.75142857142857156</c:v>
                </c:pt>
                <c:pt idx="6">
                  <c:v>0.60857142857142854</c:v>
                </c:pt>
                <c:pt idx="7">
                  <c:v>0.51857142857142857</c:v>
                </c:pt>
                <c:pt idx="8">
                  <c:v>0.47857142857142854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03-4D97-9D0B-4621ADF4345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vindue!$L$17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7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AVE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2252344080949946"/>
          <c:y val="0.28798286565359243"/>
          <c:w val="0.16754787515121342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dør!$N$17</c:f>
          <c:strCache>
            <c:ptCount val="1"/>
            <c:pt idx="0">
              <c:v>Case  10 Lysningensdybde -for dør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dør!$A$20</c:f>
              <c:strCache>
                <c:ptCount val="1"/>
                <c:pt idx="0">
                  <c:v>360 mm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dør!$C$17:$K$17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dør!$C$27:$K$27</c:f>
              <c:numCache>
                <c:formatCode>0.00</c:formatCode>
                <c:ptCount val="9"/>
                <c:pt idx="0">
                  <c:v>6.7314285714285713</c:v>
                </c:pt>
                <c:pt idx="1">
                  <c:v>3.9914285714285711</c:v>
                </c:pt>
                <c:pt idx="2">
                  <c:v>2.5328571428571429</c:v>
                </c:pt>
                <c:pt idx="3">
                  <c:v>1.7514285714285713</c:v>
                </c:pt>
                <c:pt idx="4">
                  <c:v>1.3</c:v>
                </c:pt>
                <c:pt idx="5">
                  <c:v>1.0214285714285716</c:v>
                </c:pt>
                <c:pt idx="6">
                  <c:v>0.83714285714285708</c:v>
                </c:pt>
                <c:pt idx="7">
                  <c:v>0.7142857142857143</c:v>
                </c:pt>
                <c:pt idx="8">
                  <c:v>0.6457142857142858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B6-4D3A-BDA7-00D757196D47}"/>
            </c:ext>
          </c:extLst>
        </c:ser>
        <c:ser>
          <c:idx val="1"/>
          <c:order val="1"/>
          <c:tx>
            <c:strRef>
              <c:f>dør!$A$29</c:f>
              <c:strCache>
                <c:ptCount val="1"/>
                <c:pt idx="0">
                  <c:v>480 mm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dør!$C$17:$K$17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dør!$C$36:$K$36</c:f>
              <c:numCache>
                <c:formatCode>0.00</c:formatCode>
                <c:ptCount val="9"/>
                <c:pt idx="0">
                  <c:v>6.7014285714285711</c:v>
                </c:pt>
                <c:pt idx="1">
                  <c:v>3.8600000000000003</c:v>
                </c:pt>
                <c:pt idx="2">
                  <c:v>2.4699999999999998</c:v>
                </c:pt>
                <c:pt idx="3">
                  <c:v>1.7200000000000002</c:v>
                </c:pt>
                <c:pt idx="4">
                  <c:v>1.2885714285714285</c:v>
                </c:pt>
                <c:pt idx="5">
                  <c:v>1.0128571428571429</c:v>
                </c:pt>
                <c:pt idx="6">
                  <c:v>0.83142857142857152</c:v>
                </c:pt>
                <c:pt idx="7">
                  <c:v>0.7142857142857143</c:v>
                </c:pt>
                <c:pt idx="8">
                  <c:v>0.6457142857142858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B6-4D3A-BDA7-00D757196D47}"/>
            </c:ext>
          </c:extLst>
        </c:ser>
        <c:ser>
          <c:idx val="2"/>
          <c:order val="2"/>
          <c:tx>
            <c:strRef>
              <c:f>dør!$A$38</c:f>
              <c:strCache>
                <c:ptCount val="1"/>
                <c:pt idx="0">
                  <c:v>600 mm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dør!$C$17:$K$17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dør!$C$45:$K$45</c:f>
              <c:numCache>
                <c:formatCode>0.00</c:formatCode>
                <c:ptCount val="9"/>
                <c:pt idx="0">
                  <c:v>6.7157142857142853</c:v>
                </c:pt>
                <c:pt idx="1">
                  <c:v>3.6785714285714293</c:v>
                </c:pt>
                <c:pt idx="2">
                  <c:v>2.34</c:v>
                </c:pt>
                <c:pt idx="3">
                  <c:v>1.6285714285714286</c:v>
                </c:pt>
                <c:pt idx="4">
                  <c:v>1.2157142857142857</c:v>
                </c:pt>
                <c:pt idx="5">
                  <c:v>0.95714285714285718</c:v>
                </c:pt>
                <c:pt idx="6">
                  <c:v>0.78857142857142848</c:v>
                </c:pt>
                <c:pt idx="7">
                  <c:v>0.67285714285714282</c:v>
                </c:pt>
                <c:pt idx="8">
                  <c:v>0.6100000000000001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B6-4D3A-BDA7-00D757196D4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dør!$L$17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7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0921229272297701"/>
          <c:y val="0.28798286565359243"/>
          <c:w val="0.18085902323773589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'dør ctr vindue'!$N$17</c:f>
          <c:strCache>
            <c:ptCount val="1"/>
            <c:pt idx="0">
              <c:v>Case  10 Dør ctr. vindue</c:v>
            </c:pt>
          </c:strCache>
        </c:strRef>
      </c:tx>
      <c:layout>
        <c:manualLayout>
          <c:xMode val="edge"/>
          <c:yMode val="edge"/>
          <c:x val="0.72106489184692169"/>
          <c:y val="8.1977486147564893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'dør ctr vindue'!$A$20</c:f>
              <c:strCache>
                <c:ptCount val="1"/>
                <c:pt idx="0">
                  <c:v>360 mm; Dør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'dør ctr vindue'!$C$17:$K$17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'dør ctr vindue'!$C$27:$K$27</c:f>
              <c:numCache>
                <c:formatCode>0.00</c:formatCode>
                <c:ptCount val="9"/>
                <c:pt idx="0">
                  <c:v>6.7314285714285713</c:v>
                </c:pt>
                <c:pt idx="1">
                  <c:v>3.9914285714285711</c:v>
                </c:pt>
                <c:pt idx="2">
                  <c:v>2.5328571428571429</c:v>
                </c:pt>
                <c:pt idx="3">
                  <c:v>1.7514285714285713</c:v>
                </c:pt>
                <c:pt idx="4">
                  <c:v>1.3</c:v>
                </c:pt>
                <c:pt idx="5">
                  <c:v>1.0214285714285716</c:v>
                </c:pt>
                <c:pt idx="6">
                  <c:v>0.83714285714285708</c:v>
                </c:pt>
                <c:pt idx="7">
                  <c:v>0.7142857142857143</c:v>
                </c:pt>
                <c:pt idx="8">
                  <c:v>0.6457142857142858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7F-480C-8625-B125D6DEE927}"/>
            </c:ext>
          </c:extLst>
        </c:ser>
        <c:ser>
          <c:idx val="1"/>
          <c:order val="1"/>
          <c:tx>
            <c:strRef>
              <c:f>'dør ctr vindue'!$A$29</c:f>
              <c:strCache>
                <c:ptCount val="1"/>
                <c:pt idx="0">
                  <c:v>360 mm; Vindue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'dør ctr vindue'!$C$17:$K$17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'dør ctr vindue'!$C$36:$K$36</c:f>
              <c:numCache>
                <c:formatCode>0.00</c:formatCode>
                <c:ptCount val="9"/>
                <c:pt idx="0">
                  <c:v>5.9814285714285713</c:v>
                </c:pt>
                <c:pt idx="1">
                  <c:v>3.5414285714285718</c:v>
                </c:pt>
                <c:pt idx="2">
                  <c:v>2.177142857142857</c:v>
                </c:pt>
                <c:pt idx="3">
                  <c:v>1.4442857142857146</c:v>
                </c:pt>
                <c:pt idx="4">
                  <c:v>1.0328571428571431</c:v>
                </c:pt>
                <c:pt idx="5">
                  <c:v>0.78857142857142848</c:v>
                </c:pt>
                <c:pt idx="6">
                  <c:v>0.63428571428571423</c:v>
                </c:pt>
                <c:pt idx="7">
                  <c:v>0.53857142857142859</c:v>
                </c:pt>
                <c:pt idx="8">
                  <c:v>0.49428571428571427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7F-480C-8625-B125D6DEE92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'dør ctr vindue'!$L$17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7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71825278079840682"/>
          <c:y val="0.18131606882473025"/>
          <c:w val="0.2651629611190448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'dør ctr vindue (2)'!$N$17</c:f>
          <c:strCache>
            <c:ptCount val="1"/>
            <c:pt idx="0">
              <c:v>Case  10 Dør ctr. vindue</c:v>
            </c:pt>
          </c:strCache>
        </c:strRef>
      </c:tx>
      <c:layout>
        <c:manualLayout>
          <c:xMode val="edge"/>
          <c:yMode val="edge"/>
          <c:x val="0.72106489184692169"/>
          <c:y val="8.1977486147564893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'dør ctr vindue (2)'!$A$20</c:f>
              <c:strCache>
                <c:ptCount val="1"/>
                <c:pt idx="0">
                  <c:v>600 mm; Dør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'dør ctr vindue (2)'!$C$17:$K$17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'dør ctr vindue (2)'!$C$27:$K$27</c:f>
              <c:numCache>
                <c:formatCode>0.00</c:formatCode>
                <c:ptCount val="9"/>
                <c:pt idx="0">
                  <c:v>6.7157142857142853</c:v>
                </c:pt>
                <c:pt idx="1">
                  <c:v>3.6785714285714293</c:v>
                </c:pt>
                <c:pt idx="2">
                  <c:v>2.34</c:v>
                </c:pt>
                <c:pt idx="3">
                  <c:v>1.6285714285714286</c:v>
                </c:pt>
                <c:pt idx="4">
                  <c:v>1.2157142857142857</c:v>
                </c:pt>
                <c:pt idx="5">
                  <c:v>0.95714285714285718</c:v>
                </c:pt>
                <c:pt idx="6">
                  <c:v>0.78857142857142848</c:v>
                </c:pt>
                <c:pt idx="7">
                  <c:v>0.67285714285714282</c:v>
                </c:pt>
                <c:pt idx="8">
                  <c:v>0.6100000000000001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A3-48BD-8485-13FA26C5AD68}"/>
            </c:ext>
          </c:extLst>
        </c:ser>
        <c:ser>
          <c:idx val="1"/>
          <c:order val="1"/>
          <c:tx>
            <c:strRef>
              <c:f>'dør ctr vindue (2)'!$A$29</c:f>
              <c:strCache>
                <c:ptCount val="1"/>
                <c:pt idx="0">
                  <c:v>600 mm; Vindue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'dør ctr vindue (2)'!$C$17:$K$17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'dør ctr vindue (2)'!$C$36:$K$36</c:f>
              <c:numCache>
                <c:formatCode>0.00</c:formatCode>
                <c:ptCount val="9"/>
                <c:pt idx="0">
                  <c:v>6.0542857142857134</c:v>
                </c:pt>
                <c:pt idx="1">
                  <c:v>3.3028571428571425</c:v>
                </c:pt>
                <c:pt idx="2">
                  <c:v>2.0371428571428574</c:v>
                </c:pt>
                <c:pt idx="3">
                  <c:v>1.3571428571428572</c:v>
                </c:pt>
                <c:pt idx="4">
                  <c:v>0.97571428571428576</c:v>
                </c:pt>
                <c:pt idx="5">
                  <c:v>0.75142857142857156</c:v>
                </c:pt>
                <c:pt idx="6">
                  <c:v>0.60857142857142854</c:v>
                </c:pt>
                <c:pt idx="7">
                  <c:v>0.51857142857142857</c:v>
                </c:pt>
                <c:pt idx="8">
                  <c:v>0.47857142857142854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A3-48BD-8485-13FA26C5AD6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'dør ctr vindue (2)'!$L$17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7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76040474973906136"/>
          <c:y val="0.18131606882473025"/>
          <c:w val="0.22301099217839035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546580</xdr:colOff>
      <xdr:row>14</xdr:row>
      <xdr:rowOff>156885</xdr:rowOff>
    </xdr:from>
    <xdr:to>
      <xdr:col>17</xdr:col>
      <xdr:colOff>123265</xdr:colOff>
      <xdr:row>38</xdr:row>
      <xdr:rowOff>52663</xdr:rowOff>
    </xdr:to>
    <xdr:graphicFrame macro="">
      <xdr:nvGraphicFramePr>
        <xdr:cNvPr id="4" name="Diagra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397807</xdr:colOff>
      <xdr:row>39</xdr:row>
      <xdr:rowOff>107576</xdr:rowOff>
    </xdr:from>
    <xdr:to>
      <xdr:col>17</xdr:col>
      <xdr:colOff>44823</xdr:colOff>
      <xdr:row>53</xdr:row>
      <xdr:rowOff>183776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0.82696</cdr:x>
      <cdr:y>0.17321</cdr:y>
    </cdr:from>
    <cdr:to>
      <cdr:x>0.97077</cdr:x>
      <cdr:y>0.29343</cdr:y>
    </cdr:to>
    <cdr:sp macro="" textlink="vindue!$N$18">
      <cdr:nvSpPr>
        <cdr:cNvPr id="4" name="Tekstfelt 3"/>
        <cdr:cNvSpPr txBox="1"/>
      </cdr:nvSpPr>
      <cdr:spPr>
        <a:xfrm xmlns:a="http://schemas.openxmlformats.org/drawingml/2006/main">
          <a:off x="4733926" y="371211"/>
          <a:ext cx="823272" cy="25764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 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vindue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 </a:t>
          </a:fld>
          <a:endParaRPr lang="da-DK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0.80699</cdr:x>
      <cdr:y>0.17321</cdr:y>
    </cdr:from>
    <cdr:to>
      <cdr:x>0.97077</cdr:x>
      <cdr:y>0.29343</cdr:y>
    </cdr:to>
    <cdr:sp macro="" textlink="dør!#REF!">
      <cdr:nvSpPr>
        <cdr:cNvPr id="4" name="Tekstfelt 3"/>
        <cdr:cNvSpPr txBox="1"/>
      </cdr:nvSpPr>
      <cdr:spPr>
        <a:xfrm xmlns:a="http://schemas.openxmlformats.org/drawingml/2006/main">
          <a:off x="4619626" y="371211"/>
          <a:ext cx="937572" cy="25764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 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dør!$M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 </a:t>
          </a:fld>
          <a:endParaRPr lang="da-DK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dør ctr vindue'!$M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 </a:t>
          </a:fld>
          <a:endParaRPr lang="da-DK" sz="1100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dør ctr vindue (2)'!$M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 </a:t>
          </a:fld>
          <a:endParaRPr lang="da-DK" sz="1100"/>
        </a:p>
      </cdr:txBody>
    </cdr:sp>
  </cdr:relSizeAnchor>
</c:userShape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topLeftCell="H10" zoomScale="115" zoomScaleNormal="115" workbookViewId="0">
      <selection activeCell="T54" sqref="T54"/>
    </sheetView>
  </sheetViews>
  <sheetFormatPr defaultRowHeight="15" x14ac:dyDescent="0.25"/>
  <cols>
    <col min="1" max="1" width="5.85546875" bestFit="1" customWidth="1"/>
    <col min="2" max="2" width="10.140625" style="28" bestFit="1" customWidth="1"/>
    <col min="3" max="3" width="6.5703125" style="28" bestFit="1" customWidth="1"/>
    <col min="4" max="4" width="9.42578125" style="28" bestFit="1" customWidth="1"/>
    <col min="5" max="5" width="8.42578125" style="41" bestFit="1" customWidth="1"/>
    <col min="6" max="6" width="1.140625" customWidth="1"/>
    <col min="7" max="7" width="6.5703125" bestFit="1" customWidth="1"/>
    <col min="8" max="8" width="9.42578125" bestFit="1" customWidth="1"/>
    <col min="9" max="9" width="8.42578125" style="41" bestFit="1" customWidth="1"/>
    <col min="12" max="12" width="32.140625" bestFit="1" customWidth="1"/>
  </cols>
  <sheetData>
    <row r="1" spans="1:23" s="39" customFormat="1" x14ac:dyDescent="0.25">
      <c r="A1" s="64"/>
      <c r="B1" s="64"/>
      <c r="C1" s="86" t="s">
        <v>22</v>
      </c>
      <c r="D1" s="86"/>
      <c r="E1" s="86"/>
      <c r="F1" s="65"/>
      <c r="G1" s="86" t="s">
        <v>20</v>
      </c>
      <c r="H1" s="86"/>
      <c r="I1" s="86"/>
      <c r="J1" s="66"/>
    </row>
    <row r="2" spans="1:23" x14ac:dyDescent="0.25">
      <c r="A2" s="67"/>
      <c r="B2" s="59"/>
      <c r="C2" s="59" t="s">
        <v>21</v>
      </c>
      <c r="D2" s="59" t="s">
        <v>11</v>
      </c>
      <c r="E2" s="69" t="s">
        <v>19</v>
      </c>
      <c r="F2" s="63"/>
      <c r="G2" s="59" t="s">
        <v>21</v>
      </c>
      <c r="H2" s="59" t="s">
        <v>11</v>
      </c>
      <c r="I2" s="69" t="s">
        <v>19</v>
      </c>
      <c r="J2" s="68"/>
    </row>
    <row r="3" spans="1:23" x14ac:dyDescent="0.25">
      <c r="A3" s="70">
        <v>360</v>
      </c>
      <c r="B3" s="51"/>
      <c r="C3" s="52">
        <f>vindue!$S$20</f>
        <v>1.8480952380952385</v>
      </c>
      <c r="D3" s="52">
        <v>0.84</v>
      </c>
      <c r="E3" s="53">
        <f t="shared" ref="E3:E8" si="0">100-(D3/C3)*100</f>
        <v>54.547796959546517</v>
      </c>
      <c r="F3" s="54"/>
      <c r="G3" s="52">
        <f>vindue!$S$26</f>
        <v>31.746031746031743</v>
      </c>
      <c r="H3" s="52">
        <v>14.29</v>
      </c>
      <c r="I3" s="53">
        <f t="shared" ref="I3:I8" si="1">100-(H3/G3)*100</f>
        <v>54.986499999999999</v>
      </c>
      <c r="J3" s="68"/>
    </row>
    <row r="4" spans="1:23" x14ac:dyDescent="0.25">
      <c r="A4" s="72"/>
      <c r="B4" s="55"/>
      <c r="C4" s="56">
        <f>dør!$S$20</f>
        <v>2.1695238095238087</v>
      </c>
      <c r="D4" s="56">
        <v>1.07</v>
      </c>
      <c r="E4" s="57">
        <f t="shared" si="0"/>
        <v>50.680421422300242</v>
      </c>
      <c r="F4" s="58"/>
      <c r="G4" s="56">
        <f>dør!$S$26</f>
        <v>31.746031746031743</v>
      </c>
      <c r="H4" s="56">
        <v>17.46</v>
      </c>
      <c r="I4" s="57">
        <f t="shared" si="1"/>
        <v>45.000999999999991</v>
      </c>
      <c r="J4" s="68"/>
    </row>
    <row r="5" spans="1:23" x14ac:dyDescent="0.25">
      <c r="A5" s="71">
        <v>480</v>
      </c>
      <c r="B5" s="51"/>
      <c r="C5" s="60">
        <f>vindue!$S$29</f>
        <v>1.8161904761904759</v>
      </c>
      <c r="D5" s="56">
        <v>1.22</v>
      </c>
      <c r="E5" s="61">
        <f t="shared" si="0"/>
        <v>32.826428945988454</v>
      </c>
      <c r="F5" s="62"/>
      <c r="G5" s="60">
        <f>vindue!$S$35</f>
        <v>31.746031746031743</v>
      </c>
      <c r="H5" s="56">
        <v>17.46</v>
      </c>
      <c r="I5" s="61">
        <f t="shared" si="1"/>
        <v>45.000999999999991</v>
      </c>
      <c r="J5" s="68"/>
    </row>
    <row r="6" spans="1:23" x14ac:dyDescent="0.25">
      <c r="A6" s="71"/>
      <c r="B6" s="55"/>
      <c r="C6" s="60">
        <f>dør!$S$29</f>
        <v>2.1382539682539687</v>
      </c>
      <c r="D6" s="56">
        <v>1.07</v>
      </c>
      <c r="E6" s="61">
        <f t="shared" si="0"/>
        <v>49.959171553707968</v>
      </c>
      <c r="F6" s="62"/>
      <c r="G6" s="60">
        <f>dør!$S$35</f>
        <v>31.746031746031743</v>
      </c>
      <c r="H6" s="56">
        <v>15.87</v>
      </c>
      <c r="I6" s="61">
        <f t="shared" si="1"/>
        <v>50.009499999999996</v>
      </c>
      <c r="J6" s="68"/>
    </row>
    <row r="7" spans="1:23" x14ac:dyDescent="0.25">
      <c r="A7" s="70">
        <v>600</v>
      </c>
      <c r="B7" s="51"/>
      <c r="C7" s="52">
        <f>vindue!$S$38</f>
        <v>1.7871428571428567</v>
      </c>
      <c r="D7" s="52">
        <v>1.41</v>
      </c>
      <c r="E7" s="53">
        <f t="shared" si="0"/>
        <v>21.103117505995186</v>
      </c>
      <c r="F7" s="54"/>
      <c r="G7" s="52">
        <f>vindue!$S$44</f>
        <v>25.396825396825395</v>
      </c>
      <c r="H7" s="52">
        <v>19.05</v>
      </c>
      <c r="I7" s="53">
        <f t="shared" si="1"/>
        <v>24.990624999999994</v>
      </c>
      <c r="J7" s="68"/>
    </row>
    <row r="8" spans="1:23" x14ac:dyDescent="0.25">
      <c r="A8" s="72"/>
      <c r="B8" s="55"/>
      <c r="C8" s="56">
        <f>dør!$S$38</f>
        <v>2.0674603174603177</v>
      </c>
      <c r="D8" s="56">
        <v>1</v>
      </c>
      <c r="E8" s="57">
        <f t="shared" si="0"/>
        <v>51.631477927063344</v>
      </c>
      <c r="F8" s="58"/>
      <c r="G8" s="56">
        <f>dør!$S$44</f>
        <v>30.158730158730158</v>
      </c>
      <c r="H8" s="56">
        <v>17.46</v>
      </c>
      <c r="I8" s="57">
        <f t="shared" si="1"/>
        <v>42.106315789473683</v>
      </c>
      <c r="J8" s="68"/>
      <c r="U8" s="78"/>
      <c r="V8" s="78"/>
      <c r="W8" s="78"/>
    </row>
    <row r="9" spans="1:23" x14ac:dyDescent="0.25">
      <c r="A9" s="34"/>
      <c r="B9" s="36"/>
      <c r="C9" s="35"/>
      <c r="D9" s="36"/>
      <c r="E9" s="40"/>
      <c r="F9" s="34"/>
      <c r="J9" s="68"/>
    </row>
    <row r="10" spans="1:23" x14ac:dyDescent="0.25">
      <c r="J10" s="68"/>
      <c r="L10" s="46"/>
      <c r="P10" s="49"/>
      <c r="Q10" s="49"/>
      <c r="U10" s="78"/>
      <c r="V10" s="78"/>
      <c r="W10" s="78"/>
    </row>
    <row r="11" spans="1:23" x14ac:dyDescent="0.25">
      <c r="J11" s="68"/>
      <c r="M11" s="49" t="s">
        <v>24</v>
      </c>
      <c r="N11" s="49" t="s">
        <v>23</v>
      </c>
      <c r="O11" s="49" t="s">
        <v>25</v>
      </c>
      <c r="P11" s="50"/>
      <c r="Q11" s="50"/>
    </row>
    <row r="12" spans="1:23" x14ac:dyDescent="0.25">
      <c r="J12" s="68"/>
      <c r="L12" s="47" t="s">
        <v>27</v>
      </c>
      <c r="M12" s="48">
        <f>C3</f>
        <v>1.8480952380952385</v>
      </c>
      <c r="N12" s="48">
        <f>C5</f>
        <v>1.8161904761904759</v>
      </c>
      <c r="O12" s="48">
        <f>C7</f>
        <v>1.7871428571428567</v>
      </c>
      <c r="P12" s="48"/>
      <c r="Q12" s="48"/>
    </row>
    <row r="13" spans="1:23" x14ac:dyDescent="0.25">
      <c r="J13" s="68"/>
      <c r="L13" s="46" t="s">
        <v>26</v>
      </c>
      <c r="M13" s="73">
        <f>C4</f>
        <v>2.1695238095238087</v>
      </c>
      <c r="N13" s="73">
        <f>C6</f>
        <v>2.1382539682539687</v>
      </c>
      <c r="O13" s="73">
        <f>C8</f>
        <v>2.0674603174603177</v>
      </c>
      <c r="P13" s="48"/>
      <c r="Q13" s="48"/>
    </row>
    <row r="14" spans="1:23" x14ac:dyDescent="0.25">
      <c r="B14"/>
      <c r="C14"/>
      <c r="D14"/>
      <c r="M14">
        <v>360</v>
      </c>
      <c r="N14">
        <v>480</v>
      </c>
      <c r="O14">
        <v>600</v>
      </c>
    </row>
    <row r="15" spans="1:23" x14ac:dyDescent="0.25">
      <c r="B15"/>
      <c r="C15"/>
      <c r="D15"/>
    </row>
    <row r="16" spans="1:23" x14ac:dyDescent="0.25">
      <c r="B16"/>
      <c r="C16"/>
      <c r="D16"/>
    </row>
    <row r="17" spans="2:17" x14ac:dyDescent="0.25">
      <c r="B17"/>
      <c r="C17"/>
      <c r="D17"/>
    </row>
    <row r="18" spans="2:17" x14ac:dyDescent="0.25">
      <c r="B18"/>
      <c r="C18"/>
      <c r="D18"/>
    </row>
    <row r="19" spans="2:17" x14ac:dyDescent="0.25">
      <c r="B19"/>
      <c r="C19"/>
      <c r="D19"/>
    </row>
    <row r="20" spans="2:17" x14ac:dyDescent="0.25">
      <c r="B20"/>
      <c r="C20"/>
      <c r="D20"/>
    </row>
    <row r="21" spans="2:17" x14ac:dyDescent="0.25">
      <c r="B21"/>
      <c r="C21"/>
      <c r="D21"/>
    </row>
    <row r="22" spans="2:17" x14ac:dyDescent="0.25">
      <c r="B22"/>
      <c r="C22"/>
      <c r="D22"/>
    </row>
    <row r="23" spans="2:17" x14ac:dyDescent="0.25">
      <c r="B23"/>
      <c r="C23"/>
      <c r="D23"/>
    </row>
    <row r="24" spans="2:17" x14ac:dyDescent="0.25">
      <c r="B24"/>
      <c r="C24"/>
      <c r="D24"/>
      <c r="P24">
        <v>7.5300000000000006E-2</v>
      </c>
      <c r="Q24">
        <v>0.68610000000000004</v>
      </c>
    </row>
    <row r="25" spans="2:17" x14ac:dyDescent="0.25">
      <c r="B25"/>
      <c r="C25"/>
      <c r="D25"/>
    </row>
    <row r="26" spans="2:17" x14ac:dyDescent="0.25">
      <c r="B26"/>
      <c r="C26"/>
      <c r="D26"/>
      <c r="P26">
        <v>8.4099999999999994E-2</v>
      </c>
      <c r="Q26">
        <v>0.55620000000000003</v>
      </c>
    </row>
    <row r="27" spans="2:17" x14ac:dyDescent="0.25">
      <c r="B27"/>
      <c r="C27"/>
      <c r="D27"/>
    </row>
    <row r="28" spans="2:17" x14ac:dyDescent="0.25">
      <c r="B28"/>
      <c r="C28"/>
      <c r="D28"/>
      <c r="P28">
        <v>10</v>
      </c>
      <c r="Q28">
        <f>P26*P28+Q26</f>
        <v>1.3972</v>
      </c>
    </row>
    <row r="29" spans="2:17" x14ac:dyDescent="0.25">
      <c r="B29"/>
      <c r="C29"/>
      <c r="D29"/>
      <c r="Q29">
        <f>P24*P28+Q24</f>
        <v>1.4391000000000003</v>
      </c>
    </row>
  </sheetData>
  <mergeCells count="2">
    <mergeCell ref="G1:I1"/>
    <mergeCell ref="C1:E1"/>
  </mergeCells>
  <conditionalFormatting sqref="I3:I8">
    <cfRule type="iconSet" priority="47">
      <iconSet iconSet="3Arrows">
        <cfvo type="percent" val="0"/>
        <cfvo type="num" val="0"/>
        <cfvo type="num" val="0" gte="0"/>
      </iconSet>
    </cfRule>
  </conditionalFormatting>
  <conditionalFormatting sqref="E3:E8">
    <cfRule type="iconSet" priority="48">
      <iconSet iconSet="3Arrows">
        <cfvo type="percent" val="0"/>
        <cfvo type="num" val="0"/>
        <cfvo type="num" val="0" gte="0"/>
      </iconSet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64"/>
  <sheetViews>
    <sheetView zoomScaleNormal="100" zoomScaleSheetLayoutView="100" zoomScalePageLayoutView="70" workbookViewId="0">
      <selection activeCell="C38" sqref="C38:K44"/>
    </sheetView>
  </sheetViews>
  <sheetFormatPr defaultColWidth="0" defaultRowHeight="11.25" zeroHeight="1" x14ac:dyDescent="0.2"/>
  <cols>
    <col min="1" max="1" width="6.5703125" style="74" customWidth="1"/>
    <col min="2" max="2" width="1" style="74" customWidth="1"/>
    <col min="3" max="11" width="4.85546875" style="75" customWidth="1"/>
    <col min="12" max="12" width="3.7109375" style="75" customWidth="1"/>
    <col min="13" max="13" width="5.28515625" style="75" customWidth="1"/>
    <col min="14" max="18" width="3.85546875" style="75" customWidth="1"/>
    <col min="19" max="20" width="3.28515625" style="74" customWidth="1"/>
    <col min="21" max="21" width="2.28515625" style="75" customWidth="1"/>
    <col min="22" max="22" width="1.42578125" style="75" customWidth="1"/>
    <col min="23" max="23" width="0" style="75" hidden="1" customWidth="1"/>
    <col min="24" max="16383" width="9.140625" style="75" hidden="1"/>
    <col min="16384" max="16384" width="81" style="75" hidden="1" customWidth="1"/>
  </cols>
  <sheetData>
    <row r="1" spans="1:22" s="3" customFormat="1" x14ac:dyDescent="0.2">
      <c r="A1" s="4"/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4"/>
      <c r="T1" s="4"/>
      <c r="U1" s="5"/>
      <c r="V1" s="5"/>
    </row>
    <row r="2" spans="1:22" s="3" customFormat="1" x14ac:dyDescent="0.2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4"/>
      <c r="T2" s="4"/>
      <c r="U2" s="5"/>
      <c r="V2" s="5"/>
    </row>
    <row r="3" spans="1:22" s="3" customFormat="1" x14ac:dyDescent="0.2">
      <c r="A3" s="4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4"/>
      <c r="T3" s="4"/>
      <c r="U3" s="5"/>
      <c r="V3" s="5"/>
    </row>
    <row r="4" spans="1:22" s="3" customFormat="1" x14ac:dyDescent="0.2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4"/>
      <c r="T4" s="4"/>
      <c r="U4" s="5"/>
      <c r="V4" s="5"/>
    </row>
    <row r="5" spans="1:22" s="3" customFormat="1" x14ac:dyDescent="0.2">
      <c r="A5" s="4"/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4"/>
      <c r="T5" s="4"/>
      <c r="U5" s="5"/>
      <c r="V5" s="5"/>
    </row>
    <row r="6" spans="1:22" s="3" customFormat="1" x14ac:dyDescent="0.2">
      <c r="A6" s="4"/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4"/>
      <c r="T6" s="4"/>
      <c r="U6" s="5"/>
      <c r="V6" s="5"/>
    </row>
    <row r="7" spans="1:22" s="3" customFormat="1" x14ac:dyDescent="0.2">
      <c r="A7" s="4"/>
      <c r="B7" s="4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4"/>
      <c r="T7" s="4"/>
      <c r="U7" s="5"/>
      <c r="V7" s="5"/>
    </row>
    <row r="8" spans="1:22" s="3" customFormat="1" x14ac:dyDescent="0.2">
      <c r="A8" s="4"/>
      <c r="B8" s="4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4"/>
      <c r="T8" s="4"/>
      <c r="U8" s="5"/>
      <c r="V8" s="5"/>
    </row>
    <row r="9" spans="1:22" s="3" customFormat="1" x14ac:dyDescent="0.2">
      <c r="A9" s="4"/>
      <c r="B9" s="4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4"/>
      <c r="T9" s="4"/>
      <c r="U9" s="5"/>
      <c r="V9" s="5"/>
    </row>
    <row r="10" spans="1:22" s="3" customFormat="1" x14ac:dyDescent="0.2">
      <c r="A10" s="4"/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4"/>
      <c r="T10" s="4"/>
      <c r="U10" s="5"/>
      <c r="V10" s="5"/>
    </row>
    <row r="11" spans="1:22" s="3" customFormat="1" x14ac:dyDescent="0.2">
      <c r="A11" s="4"/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4"/>
      <c r="T11" s="4"/>
      <c r="U11" s="5"/>
      <c r="V11" s="5"/>
    </row>
    <row r="12" spans="1:22" s="3" customFormat="1" x14ac:dyDescent="0.2">
      <c r="A12" s="4"/>
      <c r="B12" s="4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4"/>
      <c r="T12" s="4"/>
      <c r="U12" s="5"/>
      <c r="V12" s="5"/>
    </row>
    <row r="13" spans="1:22" s="3" customFormat="1" x14ac:dyDescent="0.2">
      <c r="A13" s="4"/>
      <c r="B13" s="4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4"/>
      <c r="T13" s="4"/>
      <c r="U13" s="5"/>
      <c r="V13" s="5"/>
    </row>
    <row r="14" spans="1:22" s="3" customFormat="1" x14ac:dyDescent="0.2">
      <c r="A14" s="4"/>
      <c r="B14" s="4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4"/>
      <c r="T14" s="4"/>
      <c r="U14" s="5"/>
      <c r="V14" s="5"/>
    </row>
    <row r="15" spans="1:22" s="3" customFormat="1" x14ac:dyDescent="0.2">
      <c r="A15" s="4"/>
      <c r="B15" s="4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4"/>
      <c r="T15" s="4"/>
      <c r="U15" s="5"/>
      <c r="V15" s="5"/>
    </row>
    <row r="16" spans="1:22" s="3" customFormat="1" x14ac:dyDescent="0.2">
      <c r="A16" s="4"/>
      <c r="B16" s="4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4"/>
      <c r="T16" s="4"/>
      <c r="U16" s="5"/>
      <c r="V16" s="5"/>
    </row>
    <row r="17" spans="1:23" s="1" customFormat="1" x14ac:dyDescent="0.2">
      <c r="A17" s="103" t="s">
        <v>17</v>
      </c>
      <c r="B17" s="103"/>
      <c r="C17" s="20">
        <v>0.5</v>
      </c>
      <c r="D17" s="23">
        <f t="shared" ref="D17:K17" si="0">C17+$F$18</f>
        <v>1</v>
      </c>
      <c r="E17" s="23">
        <f t="shared" si="0"/>
        <v>1.5</v>
      </c>
      <c r="F17" s="23">
        <f t="shared" si="0"/>
        <v>2</v>
      </c>
      <c r="G17" s="23">
        <f t="shared" si="0"/>
        <v>2.5</v>
      </c>
      <c r="H17" s="23">
        <f t="shared" si="0"/>
        <v>3</v>
      </c>
      <c r="I17" s="23">
        <f t="shared" si="0"/>
        <v>3.5</v>
      </c>
      <c r="J17" s="23">
        <f t="shared" si="0"/>
        <v>4</v>
      </c>
      <c r="K17" s="23">
        <f t="shared" si="0"/>
        <v>4.5</v>
      </c>
      <c r="L17" s="25" t="s">
        <v>18</v>
      </c>
      <c r="M17" s="19" t="s">
        <v>12</v>
      </c>
      <c r="N17" s="105" t="s">
        <v>28</v>
      </c>
      <c r="O17" s="105"/>
      <c r="P17" s="105"/>
      <c r="Q17" s="105"/>
      <c r="R17" s="105"/>
      <c r="S17" s="105"/>
      <c r="T17" s="105"/>
      <c r="U17" s="105"/>
      <c r="V17" s="7"/>
    </row>
    <row r="18" spans="1:23" s="1" customFormat="1" x14ac:dyDescent="0.2">
      <c r="A18" s="104" t="s">
        <v>16</v>
      </c>
      <c r="B18" s="104"/>
      <c r="C18" s="104"/>
      <c r="D18" s="104"/>
      <c r="E18" s="104"/>
      <c r="F18" s="18">
        <v>0.5</v>
      </c>
      <c r="G18" s="24" t="s">
        <v>13</v>
      </c>
      <c r="H18" s="17"/>
      <c r="I18" s="17"/>
      <c r="J18" s="17"/>
      <c r="K18" s="17"/>
      <c r="L18" s="17"/>
      <c r="M18" s="79" t="s">
        <v>14</v>
      </c>
      <c r="N18" s="102"/>
      <c r="O18" s="102"/>
      <c r="P18" s="102"/>
      <c r="Q18" s="106" t="s">
        <v>15</v>
      </c>
      <c r="R18" s="106"/>
      <c r="S18" s="106"/>
      <c r="T18" s="102"/>
      <c r="U18" s="102"/>
      <c r="V18" s="7"/>
    </row>
    <row r="19" spans="1:23" s="1" customFormat="1" x14ac:dyDescent="0.2">
      <c r="A19" s="21"/>
      <c r="B19" s="21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6"/>
      <c r="N19" s="26"/>
      <c r="O19" s="26"/>
      <c r="P19" s="26"/>
      <c r="Q19" s="26"/>
      <c r="R19" s="26"/>
      <c r="S19" s="77"/>
      <c r="T19" s="77"/>
      <c r="U19" s="26"/>
      <c r="V19" s="7"/>
    </row>
    <row r="20" spans="1:23" s="1" customFormat="1" x14ac:dyDescent="0.2">
      <c r="A20" s="8" t="s">
        <v>24</v>
      </c>
      <c r="B20" s="15"/>
      <c r="C20" s="42">
        <v>6.75</v>
      </c>
      <c r="D20" s="42">
        <v>3.63</v>
      </c>
      <c r="E20" s="42">
        <v>2.1</v>
      </c>
      <c r="F20" s="42">
        <v>1.38</v>
      </c>
      <c r="G20" s="42">
        <v>0.99</v>
      </c>
      <c r="H20" s="42">
        <v>0.76</v>
      </c>
      <c r="I20" s="42">
        <v>0.62</v>
      </c>
      <c r="J20" s="42">
        <v>0.51</v>
      </c>
      <c r="K20" s="42">
        <v>0.35</v>
      </c>
      <c r="L20" s="9"/>
      <c r="M20" s="90" t="s">
        <v>6</v>
      </c>
      <c r="N20" s="91"/>
      <c r="O20" s="91"/>
      <c r="P20" s="96" t="s">
        <v>1</v>
      </c>
      <c r="Q20" s="96"/>
      <c r="R20" s="96"/>
      <c r="S20" s="88">
        <f>AVERAGE(C20:K26)</f>
        <v>1.8480952380952385</v>
      </c>
      <c r="T20" s="88"/>
      <c r="U20" s="10" t="s">
        <v>0</v>
      </c>
      <c r="V20" s="7"/>
    </row>
    <row r="21" spans="1:23" s="1" customFormat="1" ht="12.75" x14ac:dyDescent="0.2">
      <c r="A21" s="8"/>
      <c r="B21" s="16"/>
      <c r="C21" s="42">
        <v>8.44</v>
      </c>
      <c r="D21" s="42">
        <v>3.98</v>
      </c>
      <c r="E21" s="42">
        <v>2.2400000000000002</v>
      </c>
      <c r="F21" s="42">
        <v>1.45</v>
      </c>
      <c r="G21" s="42">
        <v>1.03</v>
      </c>
      <c r="H21" s="42">
        <v>0.79</v>
      </c>
      <c r="I21" s="42">
        <v>0.62</v>
      </c>
      <c r="J21" s="42">
        <v>0.52</v>
      </c>
      <c r="K21" s="42">
        <v>0.48</v>
      </c>
      <c r="L21" s="9"/>
      <c r="M21" s="100"/>
      <c r="N21" s="101"/>
      <c r="O21" s="101"/>
      <c r="P21" s="99" t="s">
        <v>4</v>
      </c>
      <c r="Q21" s="99"/>
      <c r="R21" s="99"/>
      <c r="S21" s="89">
        <f>MEDIAN(C20:K26)</f>
        <v>1.04</v>
      </c>
      <c r="T21" s="89"/>
      <c r="U21" s="12" t="s">
        <v>0</v>
      </c>
      <c r="V21" s="7"/>
    </row>
    <row r="22" spans="1:23" s="1" customFormat="1" ht="12.75" x14ac:dyDescent="0.2">
      <c r="A22" s="8"/>
      <c r="B22" s="16"/>
      <c r="C22" s="42">
        <v>5.12</v>
      </c>
      <c r="D22" s="42">
        <v>3.33</v>
      </c>
      <c r="E22" s="42">
        <v>2.19</v>
      </c>
      <c r="F22" s="42">
        <v>1.48</v>
      </c>
      <c r="G22" s="42">
        <v>1.06</v>
      </c>
      <c r="H22" s="42">
        <v>0.8</v>
      </c>
      <c r="I22" s="42">
        <v>0.64</v>
      </c>
      <c r="J22" s="42">
        <v>0.55000000000000004</v>
      </c>
      <c r="K22" s="42">
        <v>0.53</v>
      </c>
      <c r="L22" s="9"/>
      <c r="M22" s="100"/>
      <c r="N22" s="101"/>
      <c r="O22" s="101"/>
      <c r="P22" s="99" t="s">
        <v>5</v>
      </c>
      <c r="Q22" s="99"/>
      <c r="R22" s="99"/>
      <c r="S22" s="89">
        <f>SMALL(C20:K26,1)</f>
        <v>0.35</v>
      </c>
      <c r="T22" s="89"/>
      <c r="U22" s="12" t="s">
        <v>0</v>
      </c>
      <c r="V22" s="7"/>
    </row>
    <row r="23" spans="1:23" s="1" customFormat="1" ht="12.75" x14ac:dyDescent="0.2">
      <c r="A23" s="8"/>
      <c r="B23" s="16"/>
      <c r="C23" s="42">
        <v>1.29</v>
      </c>
      <c r="D23" s="42">
        <v>2.88</v>
      </c>
      <c r="E23" s="42">
        <v>2.14</v>
      </c>
      <c r="F23" s="42">
        <v>1.48</v>
      </c>
      <c r="G23" s="42">
        <v>1.06</v>
      </c>
      <c r="H23" s="42">
        <v>0.81</v>
      </c>
      <c r="I23" s="42">
        <v>0.65</v>
      </c>
      <c r="J23" s="42">
        <v>0.56000000000000005</v>
      </c>
      <c r="K23" s="42">
        <v>0.54</v>
      </c>
      <c r="L23" s="9"/>
      <c r="M23" s="100"/>
      <c r="N23" s="101"/>
      <c r="O23" s="101"/>
      <c r="P23" s="99" t="s">
        <v>3</v>
      </c>
      <c r="Q23" s="99"/>
      <c r="R23" s="99"/>
      <c r="S23" s="89">
        <f>LARGE(C20:K26,1)</f>
        <v>8.44</v>
      </c>
      <c r="T23" s="89"/>
      <c r="U23" s="12" t="s">
        <v>0</v>
      </c>
      <c r="V23" s="7"/>
    </row>
    <row r="24" spans="1:23" s="1" customFormat="1" ht="12.75" x14ac:dyDescent="0.2">
      <c r="A24" s="8"/>
      <c r="B24" s="16"/>
      <c r="C24" s="42">
        <v>5.08</v>
      </c>
      <c r="D24" s="42">
        <v>3.35</v>
      </c>
      <c r="E24" s="42">
        <v>2.19</v>
      </c>
      <c r="F24" s="42">
        <v>1.49</v>
      </c>
      <c r="G24" s="42">
        <v>1.06</v>
      </c>
      <c r="H24" s="42">
        <v>0.81</v>
      </c>
      <c r="I24" s="42">
        <v>0.65</v>
      </c>
      <c r="J24" s="42">
        <v>0.56000000000000005</v>
      </c>
      <c r="K24" s="42">
        <v>0.54</v>
      </c>
      <c r="L24" s="9"/>
      <c r="M24" s="90" t="s">
        <v>2</v>
      </c>
      <c r="N24" s="91"/>
      <c r="O24" s="91"/>
      <c r="P24" s="96" t="s">
        <v>9</v>
      </c>
      <c r="Q24" s="96"/>
      <c r="R24" s="96"/>
      <c r="S24" s="88">
        <f>S22/S20</f>
        <v>0.18938417933522284</v>
      </c>
      <c r="T24" s="88"/>
      <c r="U24" s="10"/>
      <c r="V24" s="7"/>
    </row>
    <row r="25" spans="1:23" s="1" customFormat="1" x14ac:dyDescent="0.2">
      <c r="A25" s="7"/>
      <c r="C25" s="42">
        <v>8.43</v>
      </c>
      <c r="D25" s="42">
        <v>3.98</v>
      </c>
      <c r="E25" s="42">
        <v>2.27</v>
      </c>
      <c r="F25" s="42">
        <v>1.46</v>
      </c>
      <c r="G25" s="42">
        <v>1.04</v>
      </c>
      <c r="H25" s="42">
        <v>0.79</v>
      </c>
      <c r="I25" s="42">
        <v>0.64</v>
      </c>
      <c r="J25" s="42">
        <v>0.54</v>
      </c>
      <c r="K25" s="42">
        <v>0.52</v>
      </c>
      <c r="L25" s="9"/>
      <c r="M25" s="92"/>
      <c r="N25" s="93"/>
      <c r="O25" s="93"/>
      <c r="P25" s="95" t="s">
        <v>10</v>
      </c>
      <c r="Q25" s="95"/>
      <c r="R25" s="95"/>
      <c r="S25" s="94">
        <f>S22/S23</f>
        <v>4.1469194312796206E-2</v>
      </c>
      <c r="T25" s="94"/>
      <c r="U25" s="13"/>
      <c r="V25" s="7"/>
    </row>
    <row r="26" spans="1:23" s="1" customFormat="1" ht="12.75" x14ac:dyDescent="0.2">
      <c r="A26" s="11"/>
      <c r="B26" s="16"/>
      <c r="C26" s="42">
        <v>6.76</v>
      </c>
      <c r="D26" s="42">
        <v>3.64</v>
      </c>
      <c r="E26" s="42">
        <v>2.11</v>
      </c>
      <c r="F26" s="42">
        <v>1.37</v>
      </c>
      <c r="G26" s="42">
        <v>0.99</v>
      </c>
      <c r="H26" s="42">
        <v>0.76</v>
      </c>
      <c r="I26" s="42">
        <v>0.62</v>
      </c>
      <c r="J26" s="42">
        <v>0.53</v>
      </c>
      <c r="K26" s="42">
        <v>0.5</v>
      </c>
      <c r="L26" s="9"/>
      <c r="M26" s="97" t="s">
        <v>8</v>
      </c>
      <c r="N26" s="98"/>
      <c r="O26" s="98"/>
      <c r="P26" s="98"/>
      <c r="Q26" s="98"/>
      <c r="R26" s="98"/>
      <c r="S26" s="94">
        <f>(COUNTIF(C20:K26,"&gt;2")/COUNT(C20:K26))*100</f>
        <v>31.746031746031743</v>
      </c>
      <c r="T26" s="94"/>
      <c r="U26" s="13" t="s">
        <v>0</v>
      </c>
      <c r="V26" s="7"/>
    </row>
    <row r="27" spans="1:23" s="1" customFormat="1" x14ac:dyDescent="0.2">
      <c r="A27" s="87" t="s">
        <v>7</v>
      </c>
      <c r="B27" s="87"/>
      <c r="C27" s="38">
        <f>AVERAGE(C20:C26)</f>
        <v>5.9814285714285713</v>
      </c>
      <c r="D27" s="38">
        <f t="shared" ref="D27:K27" si="1">AVERAGE(D20:D26)</f>
        <v>3.5414285714285718</v>
      </c>
      <c r="E27" s="38">
        <f t="shared" si="1"/>
        <v>2.177142857142857</v>
      </c>
      <c r="F27" s="38">
        <f t="shared" si="1"/>
        <v>1.4442857142857146</v>
      </c>
      <c r="G27" s="38">
        <f t="shared" si="1"/>
        <v>1.0328571428571431</v>
      </c>
      <c r="H27" s="38">
        <f t="shared" si="1"/>
        <v>0.78857142857142848</v>
      </c>
      <c r="I27" s="38">
        <f t="shared" si="1"/>
        <v>0.63428571428571423</v>
      </c>
      <c r="J27" s="38">
        <f t="shared" si="1"/>
        <v>0.53857142857142859</v>
      </c>
      <c r="K27" s="38">
        <f t="shared" si="1"/>
        <v>0.49428571428571427</v>
      </c>
      <c r="L27" s="14"/>
      <c r="M27" s="7"/>
      <c r="N27" s="7"/>
      <c r="O27" s="7"/>
      <c r="P27" s="7"/>
      <c r="Q27" s="7"/>
      <c r="R27" s="7"/>
      <c r="S27" s="6"/>
      <c r="T27" s="6"/>
      <c r="U27" s="7"/>
      <c r="V27" s="7"/>
      <c r="W27" s="2"/>
    </row>
    <row r="28" spans="1:23" s="1" customFormat="1" x14ac:dyDescent="0.2">
      <c r="A28" s="6"/>
      <c r="B28" s="6"/>
      <c r="C28" s="45"/>
      <c r="D28" s="45"/>
      <c r="E28" s="45"/>
      <c r="F28" s="45"/>
      <c r="G28" s="45"/>
      <c r="H28" s="45"/>
      <c r="I28" s="45"/>
      <c r="J28" s="45"/>
      <c r="K28" s="45"/>
      <c r="L28" s="7"/>
      <c r="M28" s="7"/>
      <c r="N28" s="7"/>
      <c r="O28" s="7"/>
      <c r="P28" s="7"/>
      <c r="Q28" s="7"/>
      <c r="R28" s="7"/>
      <c r="S28" s="6"/>
      <c r="T28" s="6"/>
      <c r="U28" s="7"/>
      <c r="V28" s="7"/>
    </row>
    <row r="29" spans="1:23" s="1" customFormat="1" x14ac:dyDescent="0.2">
      <c r="A29" s="8" t="s">
        <v>23</v>
      </c>
      <c r="B29" s="15"/>
      <c r="C29" s="42">
        <v>6.82</v>
      </c>
      <c r="D29" s="42">
        <v>3.6</v>
      </c>
      <c r="E29" s="42">
        <v>2.09</v>
      </c>
      <c r="F29" s="42">
        <v>1.34</v>
      </c>
      <c r="G29" s="42">
        <v>0.96</v>
      </c>
      <c r="H29" s="42">
        <v>0.74</v>
      </c>
      <c r="I29" s="42">
        <v>0.61</v>
      </c>
      <c r="J29" s="42">
        <v>0.51</v>
      </c>
      <c r="K29" s="42">
        <v>0.35</v>
      </c>
      <c r="L29" s="9"/>
      <c r="M29" s="90" t="s">
        <v>6</v>
      </c>
      <c r="N29" s="91"/>
      <c r="O29" s="91"/>
      <c r="P29" s="96" t="s">
        <v>1</v>
      </c>
      <c r="Q29" s="96"/>
      <c r="R29" s="96"/>
      <c r="S29" s="88">
        <f>AVERAGE(C29:K35)</f>
        <v>1.8161904761904759</v>
      </c>
      <c r="T29" s="88"/>
      <c r="U29" s="10" t="s">
        <v>0</v>
      </c>
      <c r="V29" s="7"/>
    </row>
    <row r="30" spans="1:23" s="1" customFormat="1" ht="12.75" x14ac:dyDescent="0.2">
      <c r="A30" s="11"/>
      <c r="B30" s="16"/>
      <c r="C30" s="42">
        <v>8.61</v>
      </c>
      <c r="D30" s="42">
        <v>4.01</v>
      </c>
      <c r="E30" s="42">
        <v>2.17</v>
      </c>
      <c r="F30" s="42">
        <v>1.4</v>
      </c>
      <c r="G30" s="42">
        <v>1</v>
      </c>
      <c r="H30" s="42">
        <v>0.77</v>
      </c>
      <c r="I30" s="42">
        <v>0.62</v>
      </c>
      <c r="J30" s="42">
        <v>0.52</v>
      </c>
      <c r="K30" s="42">
        <v>0.48</v>
      </c>
      <c r="L30" s="9"/>
      <c r="M30" s="100"/>
      <c r="N30" s="101"/>
      <c r="O30" s="101"/>
      <c r="P30" s="99" t="s">
        <v>4</v>
      </c>
      <c r="Q30" s="99"/>
      <c r="R30" s="99"/>
      <c r="S30" s="89">
        <f>MEDIAN(C29:K35)</f>
        <v>1</v>
      </c>
      <c r="T30" s="89"/>
      <c r="U30" s="12" t="s">
        <v>0</v>
      </c>
      <c r="V30" s="7"/>
    </row>
    <row r="31" spans="1:23" s="1" customFormat="1" ht="12.75" x14ac:dyDescent="0.2">
      <c r="A31" s="11"/>
      <c r="B31" s="16"/>
      <c r="C31" s="42">
        <v>5.12</v>
      </c>
      <c r="D31" s="42">
        <v>3.19</v>
      </c>
      <c r="E31" s="42">
        <v>2.09</v>
      </c>
      <c r="F31" s="42">
        <v>1.43</v>
      </c>
      <c r="G31" s="42">
        <v>1.04</v>
      </c>
      <c r="H31" s="42">
        <v>0.8</v>
      </c>
      <c r="I31" s="42">
        <v>0.65</v>
      </c>
      <c r="J31" s="42">
        <v>0.55000000000000004</v>
      </c>
      <c r="K31" s="42">
        <v>0.53</v>
      </c>
      <c r="L31" s="9"/>
      <c r="M31" s="100"/>
      <c r="N31" s="101"/>
      <c r="O31" s="101"/>
      <c r="P31" s="99" t="s">
        <v>5</v>
      </c>
      <c r="Q31" s="99"/>
      <c r="R31" s="99"/>
      <c r="S31" s="89">
        <f>SMALL(C29:K35,1)</f>
        <v>0.35</v>
      </c>
      <c r="T31" s="89"/>
      <c r="U31" s="12" t="s">
        <v>0</v>
      </c>
      <c r="V31" s="7"/>
    </row>
    <row r="32" spans="1:23" s="1" customFormat="1" ht="12.75" x14ac:dyDescent="0.2">
      <c r="A32" s="11"/>
      <c r="B32" s="16"/>
      <c r="C32" s="42">
        <v>0.87</v>
      </c>
      <c r="D32" s="42">
        <v>2.29</v>
      </c>
      <c r="E32" s="42">
        <v>2.04</v>
      </c>
      <c r="F32" s="42">
        <v>1.47</v>
      </c>
      <c r="G32" s="42">
        <v>1.06</v>
      </c>
      <c r="H32" s="42">
        <v>0.81</v>
      </c>
      <c r="I32" s="42">
        <v>0.65</v>
      </c>
      <c r="J32" s="42">
        <v>0.56000000000000005</v>
      </c>
      <c r="K32" s="42">
        <v>0.54</v>
      </c>
      <c r="L32" s="9"/>
      <c r="M32" s="100"/>
      <c r="N32" s="101"/>
      <c r="O32" s="101"/>
      <c r="P32" s="99" t="s">
        <v>3</v>
      </c>
      <c r="Q32" s="99"/>
      <c r="R32" s="99"/>
      <c r="S32" s="89">
        <f>LARGE(C29:K35,1)</f>
        <v>8.61</v>
      </c>
      <c r="T32" s="89"/>
      <c r="U32" s="12" t="s">
        <v>0</v>
      </c>
      <c r="V32" s="7"/>
    </row>
    <row r="33" spans="1:22" s="1" customFormat="1" ht="12.75" x14ac:dyDescent="0.2">
      <c r="A33" s="11"/>
      <c r="B33" s="16"/>
      <c r="C33" s="42">
        <v>5.07</v>
      </c>
      <c r="D33" s="42">
        <v>3.2</v>
      </c>
      <c r="E33" s="42">
        <v>2.08</v>
      </c>
      <c r="F33" s="42">
        <v>1.44</v>
      </c>
      <c r="G33" s="42">
        <v>1.03</v>
      </c>
      <c r="H33" s="42">
        <v>0.8</v>
      </c>
      <c r="I33" s="42">
        <v>0.64</v>
      </c>
      <c r="J33" s="42">
        <v>0.56000000000000005</v>
      </c>
      <c r="K33" s="42">
        <v>0.54</v>
      </c>
      <c r="L33" s="9"/>
      <c r="M33" s="90" t="s">
        <v>2</v>
      </c>
      <c r="N33" s="91"/>
      <c r="O33" s="91"/>
      <c r="P33" s="96" t="s">
        <v>9</v>
      </c>
      <c r="Q33" s="96"/>
      <c r="R33" s="96"/>
      <c r="S33" s="88">
        <f>S31/S29</f>
        <v>0.19271106449921344</v>
      </c>
      <c r="T33" s="88"/>
      <c r="U33" s="10"/>
      <c r="V33" s="7"/>
    </row>
    <row r="34" spans="1:22" s="1" customFormat="1" x14ac:dyDescent="0.2">
      <c r="A34" s="7"/>
      <c r="C34" s="42">
        <v>8.5399999999999991</v>
      </c>
      <c r="D34" s="42">
        <v>4.01</v>
      </c>
      <c r="E34" s="42">
        <v>2.19</v>
      </c>
      <c r="F34" s="42">
        <v>1.41</v>
      </c>
      <c r="G34" s="42">
        <v>1.01</v>
      </c>
      <c r="H34" s="42">
        <v>0.77</v>
      </c>
      <c r="I34" s="42">
        <v>0.63</v>
      </c>
      <c r="J34" s="42">
        <v>0.54</v>
      </c>
      <c r="K34" s="42">
        <v>0.52</v>
      </c>
      <c r="L34" s="9"/>
      <c r="M34" s="92"/>
      <c r="N34" s="93"/>
      <c r="O34" s="93"/>
      <c r="P34" s="95" t="s">
        <v>10</v>
      </c>
      <c r="Q34" s="95"/>
      <c r="R34" s="95"/>
      <c r="S34" s="94">
        <f>S31/S32</f>
        <v>4.065040650406504E-2</v>
      </c>
      <c r="T34" s="94"/>
      <c r="U34" s="13"/>
      <c r="V34" s="7"/>
    </row>
    <row r="35" spans="1:22" s="1" customFormat="1" ht="12.75" x14ac:dyDescent="0.2">
      <c r="A35" s="11"/>
      <c r="B35" s="16"/>
      <c r="C35" s="42">
        <v>6.82</v>
      </c>
      <c r="D35" s="42">
        <v>3.61</v>
      </c>
      <c r="E35" s="42">
        <v>2.09</v>
      </c>
      <c r="F35" s="42">
        <v>1.33</v>
      </c>
      <c r="G35" s="42">
        <v>0.95</v>
      </c>
      <c r="H35" s="42">
        <v>0.74</v>
      </c>
      <c r="I35" s="42">
        <v>0.6</v>
      </c>
      <c r="J35" s="42">
        <v>0.52</v>
      </c>
      <c r="K35" s="42">
        <v>0.49</v>
      </c>
      <c r="L35" s="9"/>
      <c r="M35" s="97" t="s">
        <v>8</v>
      </c>
      <c r="N35" s="98"/>
      <c r="O35" s="98"/>
      <c r="P35" s="98"/>
      <c r="Q35" s="98"/>
      <c r="R35" s="98"/>
      <c r="S35" s="94">
        <f>(COUNTIF(C29:K35,"&gt;2")/COUNT(C29:K35))*100</f>
        <v>31.746031746031743</v>
      </c>
      <c r="T35" s="94"/>
      <c r="U35" s="13" t="s">
        <v>0</v>
      </c>
      <c r="V35" s="7"/>
    </row>
    <row r="36" spans="1:22" s="1" customFormat="1" x14ac:dyDescent="0.2">
      <c r="A36" s="87" t="s">
        <v>7</v>
      </c>
      <c r="B36" s="87"/>
      <c r="C36" s="38">
        <f>AVERAGE(C29:C35)</f>
        <v>5.9785714285714286</v>
      </c>
      <c r="D36" s="38">
        <f t="shared" ref="D36" si="2">AVERAGE(D29:D35)</f>
        <v>3.415714285714285</v>
      </c>
      <c r="E36" s="38">
        <f t="shared" ref="E36" si="3">AVERAGE(E29:E35)</f>
        <v>2.1071428571428572</v>
      </c>
      <c r="F36" s="38">
        <f t="shared" ref="F36" si="4">AVERAGE(F29:F35)</f>
        <v>1.4028571428571428</v>
      </c>
      <c r="G36" s="38">
        <f t="shared" ref="G36" si="5">AVERAGE(G29:G35)</f>
        <v>1.0071428571428573</v>
      </c>
      <c r="H36" s="38">
        <f t="shared" ref="H36" si="6">AVERAGE(H29:H35)</f>
        <v>0.77571428571428569</v>
      </c>
      <c r="I36" s="38">
        <f t="shared" ref="I36" si="7">AVERAGE(I29:I35)</f>
        <v>0.62857142857142845</v>
      </c>
      <c r="J36" s="38">
        <f t="shared" ref="J36" si="8">AVERAGE(J29:J35)</f>
        <v>0.53714285714285714</v>
      </c>
      <c r="K36" s="38">
        <f t="shared" ref="K36" si="9">AVERAGE(K29:K35)</f>
        <v>0.49285714285714288</v>
      </c>
      <c r="L36" s="14"/>
      <c r="M36" s="7"/>
      <c r="N36" s="7"/>
      <c r="O36" s="7"/>
      <c r="P36" s="7"/>
      <c r="Q36" s="7"/>
      <c r="R36" s="7"/>
      <c r="S36" s="6"/>
      <c r="T36" s="6"/>
      <c r="U36" s="7"/>
      <c r="V36" s="7"/>
    </row>
    <row r="37" spans="1:22" s="1" customFormat="1" x14ac:dyDescent="0.2">
      <c r="A37" s="6"/>
      <c r="B37" s="6"/>
      <c r="C37" s="45"/>
      <c r="D37" s="45"/>
      <c r="E37" s="45"/>
      <c r="F37" s="45"/>
      <c r="G37" s="45"/>
      <c r="H37" s="45"/>
      <c r="I37" s="45"/>
      <c r="J37" s="45"/>
      <c r="K37" s="45"/>
      <c r="L37" s="7"/>
      <c r="M37" s="7"/>
      <c r="N37" s="7"/>
      <c r="O37" s="7"/>
      <c r="P37" s="7"/>
      <c r="Q37" s="7"/>
      <c r="R37" s="7"/>
      <c r="S37" s="6"/>
      <c r="T37" s="6"/>
      <c r="U37" s="7"/>
      <c r="V37" s="7"/>
    </row>
    <row r="38" spans="1:22" s="1" customFormat="1" x14ac:dyDescent="0.2">
      <c r="A38" s="8" t="s">
        <v>25</v>
      </c>
      <c r="B38" s="15"/>
      <c r="C38" s="42">
        <v>7.02</v>
      </c>
      <c r="D38" s="42">
        <v>3.59</v>
      </c>
      <c r="E38" s="42">
        <v>2.06</v>
      </c>
      <c r="F38" s="42">
        <v>1.32</v>
      </c>
      <c r="G38" s="42">
        <v>0.93</v>
      </c>
      <c r="H38" s="42">
        <v>0.71</v>
      </c>
      <c r="I38" s="42">
        <v>0.57999999999999996</v>
      </c>
      <c r="J38" s="42">
        <v>0.48</v>
      </c>
      <c r="K38" s="42">
        <v>0.33</v>
      </c>
      <c r="L38" s="9"/>
      <c r="M38" s="90" t="s">
        <v>6</v>
      </c>
      <c r="N38" s="91"/>
      <c r="O38" s="91"/>
      <c r="P38" s="96" t="s">
        <v>1</v>
      </c>
      <c r="Q38" s="96"/>
      <c r="R38" s="96"/>
      <c r="S38" s="88">
        <f>AVERAGE(C38:K44)</f>
        <v>1.7871428571428567</v>
      </c>
      <c r="T38" s="88"/>
      <c r="U38" s="10" t="s">
        <v>0</v>
      </c>
      <c r="V38" s="7"/>
    </row>
    <row r="39" spans="1:22" s="1" customFormat="1" ht="12.75" x14ac:dyDescent="0.2">
      <c r="A39" s="11"/>
      <c r="B39" s="16"/>
      <c r="C39" s="42">
        <v>8.81</v>
      </c>
      <c r="D39" s="42">
        <v>4.01</v>
      </c>
      <c r="E39" s="42">
        <v>2.1800000000000002</v>
      </c>
      <c r="F39" s="42">
        <v>1.35</v>
      </c>
      <c r="G39" s="42">
        <v>0.96</v>
      </c>
      <c r="H39" s="42">
        <v>0.75</v>
      </c>
      <c r="I39" s="42">
        <v>0.6</v>
      </c>
      <c r="J39" s="42">
        <v>0.5</v>
      </c>
      <c r="K39" s="42">
        <v>0.47</v>
      </c>
      <c r="L39" s="9"/>
      <c r="M39" s="100"/>
      <c r="N39" s="101"/>
      <c r="O39" s="101"/>
      <c r="P39" s="99" t="s">
        <v>4</v>
      </c>
      <c r="Q39" s="99"/>
      <c r="R39" s="99"/>
      <c r="S39" s="89">
        <f>MEDIAN(C38:K44)</f>
        <v>0.96</v>
      </c>
      <c r="T39" s="89"/>
      <c r="U39" s="12" t="s">
        <v>0</v>
      </c>
      <c r="V39" s="7"/>
    </row>
    <row r="40" spans="1:22" s="1" customFormat="1" ht="12.75" x14ac:dyDescent="0.2">
      <c r="A40" s="11"/>
      <c r="B40" s="16"/>
      <c r="C40" s="42">
        <v>5.15</v>
      </c>
      <c r="D40" s="42">
        <v>3.17</v>
      </c>
      <c r="E40" s="42">
        <v>1.98</v>
      </c>
      <c r="F40" s="42">
        <v>1.38</v>
      </c>
      <c r="G40" s="42">
        <v>1.01</v>
      </c>
      <c r="H40" s="42">
        <v>0.77</v>
      </c>
      <c r="I40" s="42">
        <v>0.62</v>
      </c>
      <c r="J40" s="42">
        <v>0.53</v>
      </c>
      <c r="K40" s="42">
        <v>0.52</v>
      </c>
      <c r="L40" s="9"/>
      <c r="M40" s="100"/>
      <c r="N40" s="101"/>
      <c r="O40" s="101"/>
      <c r="P40" s="99" t="s">
        <v>5</v>
      </c>
      <c r="Q40" s="99"/>
      <c r="R40" s="99"/>
      <c r="S40" s="89">
        <f>SMALL(C38:K44,1)</f>
        <v>0.33</v>
      </c>
      <c r="T40" s="89"/>
      <c r="U40" s="12" t="s">
        <v>0</v>
      </c>
      <c r="V40" s="7"/>
    </row>
    <row r="41" spans="1:22" s="1" customFormat="1" ht="12.75" x14ac:dyDescent="0.2">
      <c r="A41" s="11"/>
      <c r="B41" s="16"/>
      <c r="C41" s="42">
        <v>0.61</v>
      </c>
      <c r="D41" s="42">
        <v>1.61</v>
      </c>
      <c r="E41" s="42">
        <v>1.83</v>
      </c>
      <c r="F41" s="42">
        <v>1.4</v>
      </c>
      <c r="G41" s="42">
        <v>1.04</v>
      </c>
      <c r="H41" s="42">
        <v>0.8</v>
      </c>
      <c r="I41" s="42">
        <v>0.64</v>
      </c>
      <c r="J41" s="42">
        <v>0.55000000000000004</v>
      </c>
      <c r="K41" s="42">
        <v>0.53</v>
      </c>
      <c r="L41" s="9"/>
      <c r="M41" s="100"/>
      <c r="N41" s="101"/>
      <c r="O41" s="101"/>
      <c r="P41" s="99" t="s">
        <v>3</v>
      </c>
      <c r="Q41" s="99"/>
      <c r="R41" s="99"/>
      <c r="S41" s="89">
        <f>LARGE(C38:K44,1)</f>
        <v>8.81</v>
      </c>
      <c r="T41" s="89"/>
      <c r="U41" s="12" t="s">
        <v>0</v>
      </c>
      <c r="V41" s="7"/>
    </row>
    <row r="42" spans="1:22" s="1" customFormat="1" ht="12.75" x14ac:dyDescent="0.2">
      <c r="A42" s="11"/>
      <c r="B42" s="16"/>
      <c r="C42" s="42">
        <v>5.09</v>
      </c>
      <c r="D42" s="42">
        <v>3.17</v>
      </c>
      <c r="E42" s="42">
        <v>1.97</v>
      </c>
      <c r="F42" s="42">
        <v>1.38</v>
      </c>
      <c r="G42" s="42">
        <v>1</v>
      </c>
      <c r="H42" s="42">
        <v>0.77</v>
      </c>
      <c r="I42" s="42">
        <v>0.63</v>
      </c>
      <c r="J42" s="42">
        <v>0.54</v>
      </c>
      <c r="K42" s="42">
        <v>0.53</v>
      </c>
      <c r="L42" s="9"/>
      <c r="M42" s="90" t="s">
        <v>2</v>
      </c>
      <c r="N42" s="91"/>
      <c r="O42" s="91"/>
      <c r="P42" s="96" t="s">
        <v>9</v>
      </c>
      <c r="Q42" s="96"/>
      <c r="R42" s="96"/>
      <c r="S42" s="88">
        <f>S40/S38</f>
        <v>0.18465227817745808</v>
      </c>
      <c r="T42" s="88"/>
      <c r="U42" s="10"/>
      <c r="V42" s="7"/>
    </row>
    <row r="43" spans="1:22" s="1" customFormat="1" x14ac:dyDescent="0.2">
      <c r="A43" s="7"/>
      <c r="C43" s="42">
        <v>8.7200000000000006</v>
      </c>
      <c r="D43" s="42">
        <v>3.99</v>
      </c>
      <c r="E43" s="42">
        <v>2.19</v>
      </c>
      <c r="F43" s="42">
        <v>1.36</v>
      </c>
      <c r="G43" s="42">
        <v>0.97</v>
      </c>
      <c r="H43" s="42">
        <v>0.75</v>
      </c>
      <c r="I43" s="42">
        <v>0.61</v>
      </c>
      <c r="J43" s="42">
        <v>0.52</v>
      </c>
      <c r="K43" s="42">
        <v>0.5</v>
      </c>
      <c r="L43" s="9"/>
      <c r="M43" s="92"/>
      <c r="N43" s="93"/>
      <c r="O43" s="93"/>
      <c r="P43" s="95" t="s">
        <v>10</v>
      </c>
      <c r="Q43" s="95"/>
      <c r="R43" s="95"/>
      <c r="S43" s="94">
        <f>S40/S41</f>
        <v>3.7457434733257661E-2</v>
      </c>
      <c r="T43" s="94"/>
      <c r="U43" s="13"/>
      <c r="V43" s="7"/>
    </row>
    <row r="44" spans="1:22" s="1" customFormat="1" ht="12.75" x14ac:dyDescent="0.2">
      <c r="A44" s="11"/>
      <c r="B44" s="16"/>
      <c r="C44" s="42">
        <v>6.98</v>
      </c>
      <c r="D44" s="42">
        <v>3.58</v>
      </c>
      <c r="E44" s="42">
        <v>2.0499999999999998</v>
      </c>
      <c r="F44" s="42">
        <v>1.31</v>
      </c>
      <c r="G44" s="42">
        <v>0.92</v>
      </c>
      <c r="H44" s="42">
        <v>0.71</v>
      </c>
      <c r="I44" s="42">
        <v>0.57999999999999996</v>
      </c>
      <c r="J44" s="42">
        <v>0.51</v>
      </c>
      <c r="K44" s="42">
        <v>0.47</v>
      </c>
      <c r="L44" s="9"/>
      <c r="M44" s="97" t="s">
        <v>8</v>
      </c>
      <c r="N44" s="98"/>
      <c r="O44" s="98"/>
      <c r="P44" s="98"/>
      <c r="Q44" s="98"/>
      <c r="R44" s="98"/>
      <c r="S44" s="94">
        <f>(COUNTIF(C38:K44,"&gt;2")/COUNT(C38:K44))*100</f>
        <v>25.396825396825395</v>
      </c>
      <c r="T44" s="94"/>
      <c r="U44" s="13" t="s">
        <v>0</v>
      </c>
      <c r="V44" s="7"/>
    </row>
    <row r="45" spans="1:22" s="1" customFormat="1" x14ac:dyDescent="0.2">
      <c r="A45" s="87" t="s">
        <v>7</v>
      </c>
      <c r="B45" s="87"/>
      <c r="C45" s="38">
        <f>AVERAGE(C38:C44)</f>
        <v>6.0542857142857134</v>
      </c>
      <c r="D45" s="38">
        <f t="shared" ref="D45" si="10">AVERAGE(D38:D44)</f>
        <v>3.3028571428571425</v>
      </c>
      <c r="E45" s="38">
        <f t="shared" ref="E45" si="11">AVERAGE(E38:E44)</f>
        <v>2.0371428571428574</v>
      </c>
      <c r="F45" s="38">
        <f t="shared" ref="F45" si="12">AVERAGE(F38:F44)</f>
        <v>1.3571428571428572</v>
      </c>
      <c r="G45" s="38">
        <f t="shared" ref="G45" si="13">AVERAGE(G38:G44)</f>
        <v>0.97571428571428576</v>
      </c>
      <c r="H45" s="38">
        <f t="shared" ref="H45" si="14">AVERAGE(H38:H44)</f>
        <v>0.75142857142857156</v>
      </c>
      <c r="I45" s="38">
        <f t="shared" ref="I45" si="15">AVERAGE(I38:I44)</f>
        <v>0.60857142857142854</v>
      </c>
      <c r="J45" s="38">
        <f t="shared" ref="J45" si="16">AVERAGE(J38:J44)</f>
        <v>0.51857142857142857</v>
      </c>
      <c r="K45" s="38">
        <f t="shared" ref="K45" si="17">AVERAGE(K38:K44)</f>
        <v>0.47857142857142854</v>
      </c>
      <c r="L45" s="14"/>
      <c r="M45" s="7"/>
      <c r="N45" s="7"/>
      <c r="O45" s="7"/>
      <c r="P45" s="7"/>
      <c r="Q45" s="7"/>
      <c r="R45" s="7"/>
      <c r="S45" s="6"/>
      <c r="T45" s="6"/>
      <c r="U45" s="7"/>
      <c r="V45" s="7"/>
    </row>
    <row r="46" spans="1:22" s="1" customFormat="1" x14ac:dyDescent="0.2">
      <c r="A46" s="6"/>
      <c r="B46" s="6"/>
      <c r="C46" s="45"/>
      <c r="D46" s="45"/>
      <c r="E46" s="45"/>
      <c r="F46" s="45"/>
      <c r="G46" s="45"/>
      <c r="H46" s="45"/>
      <c r="I46" s="45"/>
      <c r="J46" s="45"/>
      <c r="K46" s="45"/>
      <c r="L46" s="7"/>
      <c r="M46" s="7"/>
      <c r="N46" s="7"/>
      <c r="O46" s="7"/>
      <c r="P46" s="7"/>
      <c r="Q46" s="7"/>
      <c r="R46" s="7"/>
      <c r="S46" s="6"/>
      <c r="T46" s="6"/>
      <c r="U46" s="7"/>
      <c r="V46" s="7"/>
    </row>
    <row r="47" spans="1:22" s="81" customFormat="1" hidden="1" x14ac:dyDescent="0.2">
      <c r="A47" s="80"/>
      <c r="B47" s="80"/>
      <c r="S47" s="80"/>
      <c r="T47" s="80"/>
    </row>
    <row r="48" spans="1:22" s="81" customFormat="1" hidden="1" x14ac:dyDescent="0.2">
      <c r="A48" s="80"/>
      <c r="B48" s="80"/>
      <c r="S48" s="80"/>
      <c r="T48" s="80"/>
    </row>
    <row r="49" spans="1:20" s="81" customFormat="1" hidden="1" x14ac:dyDescent="0.2">
      <c r="A49" s="80"/>
      <c r="B49" s="80"/>
      <c r="S49" s="80"/>
      <c r="T49" s="80"/>
    </row>
    <row r="50" spans="1:20" s="81" customFormat="1" hidden="1" x14ac:dyDescent="0.2">
      <c r="A50" s="80"/>
      <c r="B50" s="80"/>
      <c r="S50" s="80"/>
      <c r="T50" s="80"/>
    </row>
    <row r="51" spans="1:20" s="81" customFormat="1" hidden="1" x14ac:dyDescent="0.2">
      <c r="A51" s="80"/>
      <c r="B51" s="80"/>
      <c r="S51" s="80"/>
      <c r="T51" s="80"/>
    </row>
    <row r="52" spans="1:20" s="81" customFormat="1" hidden="1" x14ac:dyDescent="0.2">
      <c r="A52" s="80"/>
      <c r="B52" s="80"/>
      <c r="S52" s="80"/>
      <c r="T52" s="80"/>
    </row>
    <row r="53" spans="1:20" s="81" customFormat="1" hidden="1" x14ac:dyDescent="0.2">
      <c r="A53" s="80"/>
      <c r="B53" s="80"/>
      <c r="S53" s="80"/>
      <c r="T53" s="80"/>
    </row>
    <row r="54" spans="1:20" s="81" customFormat="1" hidden="1" x14ac:dyDescent="0.2">
      <c r="A54" s="80"/>
      <c r="B54" s="80"/>
      <c r="S54" s="80"/>
      <c r="T54" s="80"/>
    </row>
    <row r="55" spans="1:20" s="81" customFormat="1" hidden="1" x14ac:dyDescent="0.2">
      <c r="A55" s="80"/>
      <c r="B55" s="80"/>
      <c r="S55" s="80"/>
      <c r="T55" s="80"/>
    </row>
    <row r="56" spans="1:20" s="81" customFormat="1" hidden="1" x14ac:dyDescent="0.2">
      <c r="A56" s="80"/>
      <c r="B56" s="80"/>
      <c r="S56" s="80"/>
      <c r="T56" s="80"/>
    </row>
    <row r="57" spans="1:20" s="81" customFormat="1" hidden="1" x14ac:dyDescent="0.2">
      <c r="A57" s="80"/>
      <c r="B57" s="80"/>
      <c r="S57" s="80"/>
      <c r="T57" s="80"/>
    </row>
    <row r="58" spans="1:20" s="81" customFormat="1" hidden="1" x14ac:dyDescent="0.2">
      <c r="A58" s="80"/>
      <c r="B58" s="80"/>
      <c r="S58" s="80"/>
      <c r="T58" s="80"/>
    </row>
    <row r="59" spans="1:20" s="81" customFormat="1" hidden="1" x14ac:dyDescent="0.2">
      <c r="A59" s="80"/>
      <c r="B59" s="80"/>
      <c r="S59" s="80"/>
      <c r="T59" s="80"/>
    </row>
    <row r="60" spans="1:20" s="81" customFormat="1" hidden="1" x14ac:dyDescent="0.2">
      <c r="A60" s="80"/>
      <c r="B60" s="80"/>
      <c r="S60" s="80"/>
      <c r="T60" s="80"/>
    </row>
    <row r="61" spans="1:20" s="81" customFormat="1" hidden="1" x14ac:dyDescent="0.2">
      <c r="A61" s="80"/>
      <c r="B61" s="80"/>
      <c r="S61" s="80"/>
      <c r="T61" s="80"/>
    </row>
    <row r="62" spans="1:20" s="81" customFormat="1" hidden="1" x14ac:dyDescent="0.2">
      <c r="A62" s="80"/>
      <c r="B62" s="80"/>
      <c r="S62" s="80"/>
      <c r="T62" s="80"/>
    </row>
    <row r="63" spans="1:20" s="81" customFormat="1" hidden="1" x14ac:dyDescent="0.2">
      <c r="A63" s="80"/>
      <c r="B63" s="80"/>
      <c r="S63" s="80"/>
      <c r="T63" s="80"/>
    </row>
    <row r="64" spans="1:20" s="81" customFormat="1" hidden="1" x14ac:dyDescent="0.2">
      <c r="A64" s="80"/>
      <c r="B64" s="80"/>
      <c r="S64" s="80"/>
      <c r="T64" s="80"/>
    </row>
  </sheetData>
  <mergeCells count="57">
    <mergeCell ref="N18:P18"/>
    <mergeCell ref="A17:B17"/>
    <mergeCell ref="A18:E18"/>
    <mergeCell ref="N17:U17"/>
    <mergeCell ref="T18:U18"/>
    <mergeCell ref="Q18:S18"/>
    <mergeCell ref="S44:T44"/>
    <mergeCell ref="S35:T35"/>
    <mergeCell ref="M42:O43"/>
    <mergeCell ref="M44:R44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P42:R42"/>
    <mergeCell ref="S42:T42"/>
    <mergeCell ref="P43:R43"/>
    <mergeCell ref="S43:T43"/>
    <mergeCell ref="S32:T32"/>
    <mergeCell ref="P33:R33"/>
    <mergeCell ref="S33:T33"/>
    <mergeCell ref="P34:R34"/>
    <mergeCell ref="S34:T34"/>
    <mergeCell ref="S29:T29"/>
    <mergeCell ref="P30:R30"/>
    <mergeCell ref="S30:T30"/>
    <mergeCell ref="P31:R31"/>
    <mergeCell ref="S31:T31"/>
    <mergeCell ref="P22:R22"/>
    <mergeCell ref="P23:R23"/>
    <mergeCell ref="M20:O23"/>
    <mergeCell ref="M33:O34"/>
    <mergeCell ref="M35:R35"/>
    <mergeCell ref="M29:O32"/>
    <mergeCell ref="P29:R29"/>
    <mergeCell ref="P32:R32"/>
    <mergeCell ref="A27:B27"/>
    <mergeCell ref="A36:B36"/>
    <mergeCell ref="A45:B45"/>
    <mergeCell ref="S20:T20"/>
    <mergeCell ref="S21:T21"/>
    <mergeCell ref="S22:T22"/>
    <mergeCell ref="S23:T23"/>
    <mergeCell ref="S24:T24"/>
    <mergeCell ref="M24:O25"/>
    <mergeCell ref="S25:T25"/>
    <mergeCell ref="S26:T26"/>
    <mergeCell ref="P25:R25"/>
    <mergeCell ref="P24:R24"/>
    <mergeCell ref="M26:R26"/>
    <mergeCell ref="P20:R20"/>
    <mergeCell ref="P21:R21"/>
  </mergeCells>
  <conditionalFormatting sqref="C20:K26 C29:K35 C38:K44">
    <cfRule type="colorScale" priority="49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N18">
      <formula1>"Rum A, Rum B, Køkken"</formula1>
    </dataValidation>
    <dataValidation type="list" allowBlank="1" showInputMessage="1" showErrorMessage="1" sqref="T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8" orientation="landscape" r:id="rId1"/>
  <headerFooter>
    <oddHeader>&amp;LRum 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64"/>
  <sheetViews>
    <sheetView zoomScaleNormal="100" zoomScaleSheetLayoutView="100" zoomScalePageLayoutView="70" workbookViewId="0">
      <selection activeCell="C38" sqref="C38:K44"/>
    </sheetView>
  </sheetViews>
  <sheetFormatPr defaultColWidth="0" defaultRowHeight="11.25" customHeight="1" zeroHeight="1" x14ac:dyDescent="0.2"/>
  <cols>
    <col min="1" max="1" width="6.5703125" style="82" customWidth="1"/>
    <col min="2" max="2" width="1" style="82" customWidth="1"/>
    <col min="3" max="11" width="4.85546875" style="83" customWidth="1"/>
    <col min="12" max="12" width="3.7109375" style="83" customWidth="1"/>
    <col min="13" max="13" width="5.28515625" style="83" customWidth="1"/>
    <col min="14" max="18" width="3.85546875" style="83" customWidth="1"/>
    <col min="19" max="20" width="3.28515625" style="82" customWidth="1"/>
    <col min="21" max="21" width="2.42578125" style="83" customWidth="1"/>
    <col min="22" max="22" width="1.28515625" style="81" customWidth="1"/>
    <col min="23" max="23" width="0" style="83" hidden="1" customWidth="1"/>
    <col min="24" max="16384" width="9.140625" style="83" hidden="1"/>
  </cols>
  <sheetData>
    <row r="1" spans="1:22" s="3" customFormat="1" x14ac:dyDescent="0.2">
      <c r="A1" s="4"/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4"/>
      <c r="T1" s="4"/>
      <c r="U1" s="5"/>
      <c r="V1" s="75"/>
    </row>
    <row r="2" spans="1:22" s="3" customFormat="1" x14ac:dyDescent="0.2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4"/>
      <c r="T2" s="4"/>
      <c r="U2" s="5"/>
      <c r="V2" s="75"/>
    </row>
    <row r="3" spans="1:22" s="3" customFormat="1" x14ac:dyDescent="0.2">
      <c r="A3" s="4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4"/>
      <c r="T3" s="4"/>
      <c r="U3" s="5"/>
      <c r="V3" s="75"/>
    </row>
    <row r="4" spans="1:22" s="3" customFormat="1" x14ac:dyDescent="0.2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4"/>
      <c r="T4" s="4"/>
      <c r="U4" s="5"/>
      <c r="V4" s="75"/>
    </row>
    <row r="5" spans="1:22" s="3" customFormat="1" x14ac:dyDescent="0.2">
      <c r="A5" s="4"/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4"/>
      <c r="T5" s="4"/>
      <c r="U5" s="5"/>
      <c r="V5" s="75"/>
    </row>
    <row r="6" spans="1:22" s="3" customFormat="1" x14ac:dyDescent="0.2">
      <c r="A6" s="4"/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4"/>
      <c r="T6" s="4"/>
      <c r="U6" s="5"/>
      <c r="V6" s="75"/>
    </row>
    <row r="7" spans="1:22" s="3" customFormat="1" x14ac:dyDescent="0.2">
      <c r="A7" s="4"/>
      <c r="B7" s="4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4"/>
      <c r="T7" s="4"/>
      <c r="U7" s="5"/>
      <c r="V7" s="75"/>
    </row>
    <row r="8" spans="1:22" s="3" customFormat="1" x14ac:dyDescent="0.2">
      <c r="A8" s="4"/>
      <c r="B8" s="4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4"/>
      <c r="T8" s="4"/>
      <c r="U8" s="5"/>
      <c r="V8" s="75"/>
    </row>
    <row r="9" spans="1:22" s="3" customFormat="1" x14ac:dyDescent="0.2">
      <c r="A9" s="4"/>
      <c r="B9" s="4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4"/>
      <c r="T9" s="4"/>
      <c r="U9" s="5"/>
      <c r="V9" s="75"/>
    </row>
    <row r="10" spans="1:22" s="3" customFormat="1" x14ac:dyDescent="0.2">
      <c r="A10" s="4"/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4"/>
      <c r="T10" s="4"/>
      <c r="U10" s="5"/>
      <c r="V10" s="75"/>
    </row>
    <row r="11" spans="1:22" s="3" customFormat="1" x14ac:dyDescent="0.2">
      <c r="A11" s="4"/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4"/>
      <c r="T11" s="4"/>
      <c r="U11" s="5"/>
      <c r="V11" s="75"/>
    </row>
    <row r="12" spans="1:22" s="3" customFormat="1" x14ac:dyDescent="0.2">
      <c r="A12" s="4"/>
      <c r="B12" s="4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4"/>
      <c r="T12" s="4"/>
      <c r="U12" s="5"/>
      <c r="V12" s="75"/>
    </row>
    <row r="13" spans="1:22" s="3" customFormat="1" x14ac:dyDescent="0.2">
      <c r="A13" s="4"/>
      <c r="B13" s="4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4"/>
      <c r="T13" s="4"/>
      <c r="U13" s="5"/>
      <c r="V13" s="75"/>
    </row>
    <row r="14" spans="1:22" s="3" customFormat="1" x14ac:dyDescent="0.2">
      <c r="A14" s="4"/>
      <c r="B14" s="4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4"/>
      <c r="T14" s="4"/>
      <c r="U14" s="5"/>
      <c r="V14" s="75"/>
    </row>
    <row r="15" spans="1:22" s="3" customFormat="1" x14ac:dyDescent="0.2">
      <c r="A15" s="4"/>
      <c r="B15" s="4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4"/>
      <c r="T15" s="4"/>
      <c r="U15" s="5"/>
      <c r="V15" s="75"/>
    </row>
    <row r="16" spans="1:22" s="3" customFormat="1" x14ac:dyDescent="0.2">
      <c r="A16" s="4"/>
      <c r="B16" s="4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4"/>
      <c r="T16" s="4"/>
      <c r="U16" s="5"/>
      <c r="V16" s="75"/>
    </row>
    <row r="17" spans="1:23" s="1" customFormat="1" x14ac:dyDescent="0.2">
      <c r="A17" s="103" t="s">
        <v>17</v>
      </c>
      <c r="B17" s="103"/>
      <c r="C17" s="30">
        <v>0.5</v>
      </c>
      <c r="D17" s="31">
        <f t="shared" ref="D17:K17" si="0">C17+$E$18</f>
        <v>1</v>
      </c>
      <c r="E17" s="31">
        <f t="shared" si="0"/>
        <v>1.5</v>
      </c>
      <c r="F17" s="31">
        <f t="shared" si="0"/>
        <v>2</v>
      </c>
      <c r="G17" s="31">
        <f t="shared" si="0"/>
        <v>2.5</v>
      </c>
      <c r="H17" s="31">
        <f t="shared" si="0"/>
        <v>3</v>
      </c>
      <c r="I17" s="31">
        <f t="shared" si="0"/>
        <v>3.5</v>
      </c>
      <c r="J17" s="31">
        <f t="shared" si="0"/>
        <v>4</v>
      </c>
      <c r="K17" s="31">
        <f t="shared" si="0"/>
        <v>4.5</v>
      </c>
      <c r="L17" s="32" t="s">
        <v>18</v>
      </c>
      <c r="M17" s="33" t="s">
        <v>12</v>
      </c>
      <c r="N17" s="105" t="s">
        <v>29</v>
      </c>
      <c r="O17" s="105"/>
      <c r="P17" s="105"/>
      <c r="Q17" s="105"/>
      <c r="R17" s="105"/>
      <c r="S17" s="105"/>
      <c r="T17" s="105"/>
      <c r="U17" s="105"/>
      <c r="V17" s="26"/>
    </row>
    <row r="18" spans="1:23" s="1" customFormat="1" x14ac:dyDescent="0.2">
      <c r="A18" s="107" t="s">
        <v>16</v>
      </c>
      <c r="B18" s="107"/>
      <c r="C18" s="107"/>
      <c r="D18" s="107"/>
      <c r="E18" s="29">
        <v>0.5</v>
      </c>
      <c r="F18" s="27" t="s">
        <v>13</v>
      </c>
      <c r="H18" s="22"/>
      <c r="I18" s="22"/>
      <c r="J18" s="22"/>
      <c r="K18" s="22"/>
      <c r="L18" s="84"/>
      <c r="M18" s="102"/>
      <c r="N18" s="102"/>
      <c r="O18" s="26"/>
      <c r="P18" s="7"/>
      <c r="Q18" s="7"/>
      <c r="R18" s="7"/>
      <c r="S18" s="7"/>
      <c r="T18" s="7"/>
      <c r="U18" s="7"/>
      <c r="V18" s="7"/>
    </row>
    <row r="19" spans="1:23" s="1" customFormat="1" x14ac:dyDescent="0.2">
      <c r="A19" s="21"/>
      <c r="B19" s="21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6"/>
      <c r="N19" s="26"/>
      <c r="O19" s="26"/>
      <c r="P19" s="26"/>
      <c r="Q19" s="26"/>
      <c r="R19" s="26"/>
      <c r="S19" s="77"/>
      <c r="T19" s="77"/>
      <c r="U19" s="26"/>
      <c r="V19" s="26"/>
    </row>
    <row r="20" spans="1:23" s="1" customFormat="1" x14ac:dyDescent="0.2">
      <c r="A20" s="8" t="s">
        <v>24</v>
      </c>
      <c r="B20" s="15"/>
      <c r="C20" s="44">
        <v>7.53</v>
      </c>
      <c r="D20" s="44">
        <v>4.0999999999999996</v>
      </c>
      <c r="E20" s="44">
        <v>2.46</v>
      </c>
      <c r="F20" s="44">
        <v>1.68</v>
      </c>
      <c r="G20" s="44">
        <v>1.25</v>
      </c>
      <c r="H20" s="44">
        <v>0.98</v>
      </c>
      <c r="I20" s="44">
        <v>0.81</v>
      </c>
      <c r="J20" s="44">
        <v>0.67</v>
      </c>
      <c r="K20" s="44">
        <v>0.45</v>
      </c>
      <c r="L20" s="9"/>
      <c r="M20" s="90" t="s">
        <v>6</v>
      </c>
      <c r="N20" s="91"/>
      <c r="O20" s="91"/>
      <c r="P20" s="96" t="s">
        <v>1</v>
      </c>
      <c r="Q20" s="96"/>
      <c r="R20" s="96"/>
      <c r="S20" s="88">
        <f>AVERAGE(C20:K26)</f>
        <v>2.1695238095238087</v>
      </c>
      <c r="T20" s="88"/>
      <c r="U20" s="10" t="s">
        <v>0</v>
      </c>
      <c r="V20" s="26"/>
    </row>
    <row r="21" spans="1:23" s="1" customFormat="1" ht="12.75" x14ac:dyDescent="0.2">
      <c r="A21" s="8"/>
      <c r="B21" s="16"/>
      <c r="C21" s="44">
        <v>9.27</v>
      </c>
      <c r="D21" s="44">
        <v>4.41</v>
      </c>
      <c r="E21" s="44">
        <v>2.58</v>
      </c>
      <c r="F21" s="44">
        <v>1.75</v>
      </c>
      <c r="G21" s="44">
        <v>1.29</v>
      </c>
      <c r="H21" s="44">
        <v>1.02</v>
      </c>
      <c r="I21" s="44">
        <v>0.82</v>
      </c>
      <c r="J21" s="44">
        <v>0.69</v>
      </c>
      <c r="K21" s="44">
        <v>0.63</v>
      </c>
      <c r="L21" s="9"/>
      <c r="M21" s="100"/>
      <c r="N21" s="101"/>
      <c r="O21" s="101"/>
      <c r="P21" s="99" t="s">
        <v>4</v>
      </c>
      <c r="Q21" s="99"/>
      <c r="R21" s="99"/>
      <c r="S21" s="89">
        <f>MEDIAN(C20:K26)</f>
        <v>1.3</v>
      </c>
      <c r="T21" s="89"/>
      <c r="U21" s="12" t="s">
        <v>0</v>
      </c>
      <c r="V21" s="26"/>
    </row>
    <row r="22" spans="1:23" s="1" customFormat="1" ht="12.75" x14ac:dyDescent="0.2">
      <c r="A22" s="8"/>
      <c r="B22" s="16"/>
      <c r="C22" s="44">
        <v>5.81</v>
      </c>
      <c r="D22" s="44">
        <v>3.74</v>
      </c>
      <c r="E22" s="44">
        <v>2.54</v>
      </c>
      <c r="F22" s="44">
        <v>1.79</v>
      </c>
      <c r="G22" s="44">
        <v>1.33</v>
      </c>
      <c r="H22" s="44">
        <v>1.04</v>
      </c>
      <c r="I22" s="44">
        <v>0.85</v>
      </c>
      <c r="J22" s="44">
        <v>0.73</v>
      </c>
      <c r="K22" s="44">
        <v>0.7</v>
      </c>
      <c r="L22" s="9"/>
      <c r="M22" s="100"/>
      <c r="N22" s="101"/>
      <c r="O22" s="101"/>
      <c r="P22" s="99" t="s">
        <v>5</v>
      </c>
      <c r="Q22" s="99"/>
      <c r="R22" s="99"/>
      <c r="S22" s="89">
        <f>SMALL(C20:K26,1)</f>
        <v>0.45</v>
      </c>
      <c r="T22" s="89"/>
      <c r="U22" s="12" t="s">
        <v>0</v>
      </c>
      <c r="V22" s="26"/>
    </row>
    <row r="23" spans="1:23" s="1" customFormat="1" ht="12.75" x14ac:dyDescent="0.2">
      <c r="A23" s="8"/>
      <c r="B23" s="16"/>
      <c r="C23" s="44">
        <v>1.7</v>
      </c>
      <c r="D23" s="44">
        <v>3.26</v>
      </c>
      <c r="E23" s="44">
        <v>2.5</v>
      </c>
      <c r="F23" s="44">
        <v>1.78</v>
      </c>
      <c r="G23" s="44">
        <v>1.34</v>
      </c>
      <c r="H23" s="44">
        <v>1.05</v>
      </c>
      <c r="I23" s="44">
        <v>0.87</v>
      </c>
      <c r="J23" s="44">
        <v>0.75</v>
      </c>
      <c r="K23" s="44">
        <v>0.71</v>
      </c>
      <c r="L23" s="9"/>
      <c r="M23" s="100"/>
      <c r="N23" s="101"/>
      <c r="O23" s="101"/>
      <c r="P23" s="99" t="s">
        <v>3</v>
      </c>
      <c r="Q23" s="99"/>
      <c r="R23" s="99"/>
      <c r="S23" s="89">
        <f>LARGE(C20:K26,1)</f>
        <v>9.36</v>
      </c>
      <c r="T23" s="89"/>
      <c r="U23" s="12" t="s">
        <v>0</v>
      </c>
      <c r="V23" s="26"/>
    </row>
    <row r="24" spans="1:23" s="1" customFormat="1" ht="12.75" x14ac:dyDescent="0.2">
      <c r="A24" s="8"/>
      <c r="B24" s="16"/>
      <c r="C24" s="44">
        <v>5.82</v>
      </c>
      <c r="D24" s="44">
        <v>3.8</v>
      </c>
      <c r="E24" s="44">
        <v>2.5499999999999998</v>
      </c>
      <c r="F24" s="44">
        <v>1.8</v>
      </c>
      <c r="G24" s="44">
        <v>1.34</v>
      </c>
      <c r="H24" s="44">
        <v>1.05</v>
      </c>
      <c r="I24" s="44">
        <v>0.86</v>
      </c>
      <c r="J24" s="44">
        <v>0.74</v>
      </c>
      <c r="K24" s="44">
        <v>0.71</v>
      </c>
      <c r="L24" s="9"/>
      <c r="M24" s="90" t="s">
        <v>2</v>
      </c>
      <c r="N24" s="91"/>
      <c r="O24" s="91"/>
      <c r="P24" s="96" t="s">
        <v>9</v>
      </c>
      <c r="Q24" s="96"/>
      <c r="R24" s="96"/>
      <c r="S24" s="88">
        <f>S22/S20</f>
        <v>0.20741878841088682</v>
      </c>
      <c r="T24" s="88"/>
      <c r="U24" s="10"/>
      <c r="V24" s="26"/>
    </row>
    <row r="25" spans="1:23" s="1" customFormat="1" x14ac:dyDescent="0.2">
      <c r="A25" s="7"/>
      <c r="C25" s="44">
        <v>9.36</v>
      </c>
      <c r="D25" s="44">
        <v>4.49</v>
      </c>
      <c r="E25" s="44">
        <v>2.62</v>
      </c>
      <c r="F25" s="44">
        <v>1.77</v>
      </c>
      <c r="G25" s="44">
        <v>1.3</v>
      </c>
      <c r="H25" s="44">
        <v>1.02</v>
      </c>
      <c r="I25" s="44">
        <v>0.84</v>
      </c>
      <c r="J25" s="44">
        <v>0.72</v>
      </c>
      <c r="K25" s="44">
        <v>0.68</v>
      </c>
      <c r="L25" s="9"/>
      <c r="M25" s="92"/>
      <c r="N25" s="93"/>
      <c r="O25" s="93"/>
      <c r="P25" s="95" t="s">
        <v>10</v>
      </c>
      <c r="Q25" s="95"/>
      <c r="R25" s="95"/>
      <c r="S25" s="94">
        <f>S22/S23</f>
        <v>4.807692307692308E-2</v>
      </c>
      <c r="T25" s="94"/>
      <c r="U25" s="13"/>
      <c r="V25" s="26"/>
    </row>
    <row r="26" spans="1:23" s="1" customFormat="1" ht="12.75" x14ac:dyDescent="0.2">
      <c r="A26" s="11"/>
      <c r="B26" s="16"/>
      <c r="C26" s="44">
        <v>7.63</v>
      </c>
      <c r="D26" s="44">
        <v>4.1399999999999997</v>
      </c>
      <c r="E26" s="44">
        <v>2.48</v>
      </c>
      <c r="F26" s="44">
        <v>1.69</v>
      </c>
      <c r="G26" s="44">
        <v>1.25</v>
      </c>
      <c r="H26" s="44">
        <v>0.99</v>
      </c>
      <c r="I26" s="44">
        <v>0.81</v>
      </c>
      <c r="J26" s="44">
        <v>0.7</v>
      </c>
      <c r="K26" s="44">
        <v>0.64</v>
      </c>
      <c r="L26" s="9"/>
      <c r="M26" s="97" t="s">
        <v>8</v>
      </c>
      <c r="N26" s="98"/>
      <c r="O26" s="98"/>
      <c r="P26" s="98"/>
      <c r="Q26" s="98"/>
      <c r="R26" s="98"/>
      <c r="S26" s="94">
        <f>(COUNTIF(C20:K26,"&gt;2")/COUNT(C20:K26))*100</f>
        <v>31.746031746031743</v>
      </c>
      <c r="T26" s="94"/>
      <c r="U26" s="13" t="s">
        <v>0</v>
      </c>
      <c r="V26" s="26"/>
    </row>
    <row r="27" spans="1:23" s="1" customFormat="1" x14ac:dyDescent="0.2">
      <c r="A27" s="87" t="s">
        <v>7</v>
      </c>
      <c r="B27" s="87"/>
      <c r="C27" s="37">
        <f>AVERAGE(C20:C26)</f>
        <v>6.7314285714285713</v>
      </c>
      <c r="D27" s="37">
        <f t="shared" ref="D27:J27" si="1">AVERAGE(D20:D26)</f>
        <v>3.9914285714285711</v>
      </c>
      <c r="E27" s="37">
        <f t="shared" si="1"/>
        <v>2.5328571428571429</v>
      </c>
      <c r="F27" s="37">
        <f t="shared" si="1"/>
        <v>1.7514285714285713</v>
      </c>
      <c r="G27" s="37">
        <f t="shared" si="1"/>
        <v>1.3</v>
      </c>
      <c r="H27" s="37">
        <f t="shared" si="1"/>
        <v>1.0214285714285716</v>
      </c>
      <c r="I27" s="37">
        <f t="shared" si="1"/>
        <v>0.83714285714285708</v>
      </c>
      <c r="J27" s="37">
        <f t="shared" si="1"/>
        <v>0.7142857142857143</v>
      </c>
      <c r="K27" s="37">
        <f>AVERAGE(K20:K26)</f>
        <v>0.6457142857142858</v>
      </c>
      <c r="L27" s="14"/>
      <c r="M27" s="7"/>
      <c r="N27" s="7"/>
      <c r="O27" s="7"/>
      <c r="P27" s="7"/>
      <c r="Q27" s="7"/>
      <c r="R27" s="7"/>
      <c r="S27" s="6"/>
      <c r="T27" s="6"/>
      <c r="U27" s="7"/>
      <c r="V27" s="26"/>
      <c r="W27" s="2"/>
    </row>
    <row r="28" spans="1:23" s="1" customFormat="1" x14ac:dyDescent="0.2">
      <c r="A28" s="6"/>
      <c r="B28" s="6"/>
      <c r="C28" s="43"/>
      <c r="D28" s="43"/>
      <c r="E28" s="43"/>
      <c r="F28" s="43"/>
      <c r="G28" s="43"/>
      <c r="H28" s="43"/>
      <c r="I28" s="43"/>
      <c r="J28" s="43"/>
      <c r="K28" s="43"/>
      <c r="L28" s="7"/>
      <c r="M28" s="7"/>
      <c r="N28" s="7"/>
      <c r="O28" s="7"/>
      <c r="P28" s="7"/>
      <c r="Q28" s="7"/>
      <c r="R28" s="7"/>
      <c r="S28" s="6"/>
      <c r="T28" s="6"/>
      <c r="U28" s="7"/>
      <c r="V28" s="26"/>
    </row>
    <row r="29" spans="1:23" s="1" customFormat="1" x14ac:dyDescent="0.2">
      <c r="A29" s="8" t="s">
        <v>23</v>
      </c>
      <c r="B29" s="15"/>
      <c r="C29" s="44">
        <v>7.54</v>
      </c>
      <c r="D29" s="44">
        <v>4.05</v>
      </c>
      <c r="E29" s="44">
        <v>2.44</v>
      </c>
      <c r="F29" s="44">
        <v>1.65</v>
      </c>
      <c r="G29" s="44">
        <v>1.23</v>
      </c>
      <c r="H29" s="44">
        <v>0.97</v>
      </c>
      <c r="I29" s="44">
        <v>0.8</v>
      </c>
      <c r="J29" s="44">
        <v>0.67</v>
      </c>
      <c r="K29" s="44">
        <v>0.46</v>
      </c>
      <c r="L29" s="9"/>
      <c r="M29" s="90" t="s">
        <v>6</v>
      </c>
      <c r="N29" s="91"/>
      <c r="O29" s="91"/>
      <c r="P29" s="96" t="s">
        <v>1</v>
      </c>
      <c r="Q29" s="96"/>
      <c r="R29" s="96"/>
      <c r="S29" s="88">
        <f>AVERAGE(C29:K35)</f>
        <v>2.1382539682539687</v>
      </c>
      <c r="T29" s="88"/>
      <c r="U29" s="10" t="s">
        <v>0</v>
      </c>
      <c r="V29" s="26"/>
    </row>
    <row r="30" spans="1:23" s="1" customFormat="1" ht="12.75" x14ac:dyDescent="0.2">
      <c r="A30" s="11"/>
      <c r="B30" s="16"/>
      <c r="C30" s="44">
        <v>9.2899999999999991</v>
      </c>
      <c r="D30" s="44">
        <v>4.41</v>
      </c>
      <c r="E30" s="44">
        <v>2.5099999999999998</v>
      </c>
      <c r="F30" s="44">
        <v>1.71</v>
      </c>
      <c r="G30" s="44">
        <v>1.28</v>
      </c>
      <c r="H30" s="44">
        <v>1.01</v>
      </c>
      <c r="I30" s="44">
        <v>0.82</v>
      </c>
      <c r="J30" s="44">
        <v>0.69</v>
      </c>
      <c r="K30" s="44">
        <v>0.63</v>
      </c>
      <c r="L30" s="9"/>
      <c r="M30" s="100"/>
      <c r="N30" s="101"/>
      <c r="O30" s="101"/>
      <c r="P30" s="99" t="s">
        <v>4</v>
      </c>
      <c r="Q30" s="99"/>
      <c r="R30" s="99"/>
      <c r="S30" s="89">
        <f>MEDIAN(C29:K35)</f>
        <v>1.28</v>
      </c>
      <c r="T30" s="89"/>
      <c r="U30" s="12" t="s">
        <v>0</v>
      </c>
      <c r="V30" s="26"/>
    </row>
    <row r="31" spans="1:23" s="1" customFormat="1" ht="12.75" x14ac:dyDescent="0.2">
      <c r="A31" s="11"/>
      <c r="B31" s="16"/>
      <c r="C31" s="44">
        <v>5.79</v>
      </c>
      <c r="D31" s="44">
        <v>3.59</v>
      </c>
      <c r="E31" s="44">
        <v>2.44</v>
      </c>
      <c r="F31" s="44">
        <v>1.75</v>
      </c>
      <c r="G31" s="44">
        <v>1.32</v>
      </c>
      <c r="H31" s="44">
        <v>1.04</v>
      </c>
      <c r="I31" s="44">
        <v>0.85</v>
      </c>
      <c r="J31" s="44">
        <v>0.73</v>
      </c>
      <c r="K31" s="44">
        <v>0.7</v>
      </c>
      <c r="L31" s="9"/>
      <c r="M31" s="100"/>
      <c r="N31" s="101"/>
      <c r="O31" s="101"/>
      <c r="P31" s="99" t="s">
        <v>5</v>
      </c>
      <c r="Q31" s="99"/>
      <c r="R31" s="99"/>
      <c r="S31" s="89">
        <f>SMALL(C29:K35,1)</f>
        <v>0.46</v>
      </c>
      <c r="T31" s="89"/>
      <c r="U31" s="12" t="s">
        <v>0</v>
      </c>
      <c r="V31" s="26"/>
    </row>
    <row r="32" spans="1:23" s="1" customFormat="1" ht="12.75" x14ac:dyDescent="0.2">
      <c r="A32" s="11"/>
      <c r="B32" s="16"/>
      <c r="C32" s="44">
        <v>1.28</v>
      </c>
      <c r="D32" s="44">
        <v>2.67</v>
      </c>
      <c r="E32" s="44">
        <v>2.4</v>
      </c>
      <c r="F32" s="44">
        <v>1.79</v>
      </c>
      <c r="G32" s="44">
        <v>1.35</v>
      </c>
      <c r="H32" s="44">
        <v>1.06</v>
      </c>
      <c r="I32" s="44">
        <v>0.87</v>
      </c>
      <c r="J32" s="44">
        <v>0.75</v>
      </c>
      <c r="K32" s="44">
        <v>0.71</v>
      </c>
      <c r="L32" s="9"/>
      <c r="M32" s="100"/>
      <c r="N32" s="101"/>
      <c r="O32" s="101"/>
      <c r="P32" s="99" t="s">
        <v>3</v>
      </c>
      <c r="Q32" s="99"/>
      <c r="R32" s="99"/>
      <c r="S32" s="89">
        <f>LARGE(C29:K35,1)</f>
        <v>9.51</v>
      </c>
      <c r="T32" s="89"/>
      <c r="U32" s="12" t="s">
        <v>0</v>
      </c>
      <c r="V32" s="26"/>
    </row>
    <row r="33" spans="1:22" s="1" customFormat="1" ht="12.75" x14ac:dyDescent="0.2">
      <c r="A33" s="11"/>
      <c r="B33" s="16"/>
      <c r="C33" s="44">
        <v>5.82</v>
      </c>
      <c r="D33" s="44">
        <v>3.68</v>
      </c>
      <c r="E33" s="44">
        <v>2.4500000000000002</v>
      </c>
      <c r="F33" s="44">
        <v>1.76</v>
      </c>
      <c r="G33" s="44">
        <v>1.32</v>
      </c>
      <c r="H33" s="44">
        <v>1.04</v>
      </c>
      <c r="I33" s="44">
        <v>0.86</v>
      </c>
      <c r="J33" s="44">
        <v>0.75</v>
      </c>
      <c r="K33" s="44">
        <v>0.71</v>
      </c>
      <c r="L33" s="9"/>
      <c r="M33" s="90" t="s">
        <v>2</v>
      </c>
      <c r="N33" s="91"/>
      <c r="O33" s="91"/>
      <c r="P33" s="96" t="s">
        <v>9</v>
      </c>
      <c r="Q33" s="96"/>
      <c r="R33" s="96"/>
      <c r="S33" s="88">
        <f>S31/S29</f>
        <v>0.21512879518966666</v>
      </c>
      <c r="T33" s="88"/>
      <c r="U33" s="10"/>
      <c r="V33" s="26"/>
    </row>
    <row r="34" spans="1:22" s="1" customFormat="1" x14ac:dyDescent="0.2">
      <c r="A34" s="7"/>
      <c r="C34" s="44">
        <v>9.51</v>
      </c>
      <c r="D34" s="44">
        <v>4.51</v>
      </c>
      <c r="E34" s="44">
        <v>2.57</v>
      </c>
      <c r="F34" s="44">
        <v>1.73</v>
      </c>
      <c r="G34" s="44">
        <v>1.29</v>
      </c>
      <c r="H34" s="44">
        <v>1.01</v>
      </c>
      <c r="I34" s="44">
        <v>0.83</v>
      </c>
      <c r="J34" s="44">
        <v>0.72</v>
      </c>
      <c r="K34" s="44">
        <v>0.68</v>
      </c>
      <c r="L34" s="9"/>
      <c r="M34" s="92"/>
      <c r="N34" s="93"/>
      <c r="O34" s="93"/>
      <c r="P34" s="95" t="s">
        <v>10</v>
      </c>
      <c r="Q34" s="95"/>
      <c r="R34" s="95"/>
      <c r="S34" s="94">
        <f>S31/S32</f>
        <v>4.8370136698212413E-2</v>
      </c>
      <c r="T34" s="94"/>
      <c r="U34" s="13"/>
      <c r="V34" s="26"/>
    </row>
    <row r="35" spans="1:22" s="1" customFormat="1" ht="12.75" x14ac:dyDescent="0.2">
      <c r="A35" s="11"/>
      <c r="B35" s="16"/>
      <c r="C35" s="44">
        <v>7.68</v>
      </c>
      <c r="D35" s="44">
        <v>4.1100000000000003</v>
      </c>
      <c r="E35" s="44">
        <v>2.48</v>
      </c>
      <c r="F35" s="44">
        <v>1.65</v>
      </c>
      <c r="G35" s="44">
        <v>1.23</v>
      </c>
      <c r="H35" s="44">
        <v>0.96</v>
      </c>
      <c r="I35" s="44">
        <v>0.79</v>
      </c>
      <c r="J35" s="44">
        <v>0.69</v>
      </c>
      <c r="K35" s="44">
        <v>0.63</v>
      </c>
      <c r="L35" s="9"/>
      <c r="M35" s="97" t="s">
        <v>8</v>
      </c>
      <c r="N35" s="98"/>
      <c r="O35" s="98"/>
      <c r="P35" s="98"/>
      <c r="Q35" s="98"/>
      <c r="R35" s="98"/>
      <c r="S35" s="94">
        <f>(COUNTIF(C29:K35,"&gt;2")/COUNT(C29:K35))*100</f>
        <v>31.746031746031743</v>
      </c>
      <c r="T35" s="94"/>
      <c r="U35" s="13" t="s">
        <v>0</v>
      </c>
      <c r="V35" s="26"/>
    </row>
    <row r="36" spans="1:22" s="1" customFormat="1" x14ac:dyDescent="0.2">
      <c r="A36" s="87" t="s">
        <v>7</v>
      </c>
      <c r="B36" s="87"/>
      <c r="C36" s="37">
        <f t="shared" ref="C36:K36" si="2">AVERAGE(C29:C35)</f>
        <v>6.7014285714285711</v>
      </c>
      <c r="D36" s="37">
        <f t="shared" si="2"/>
        <v>3.8600000000000003</v>
      </c>
      <c r="E36" s="37">
        <f t="shared" si="2"/>
        <v>2.4699999999999998</v>
      </c>
      <c r="F36" s="37">
        <f t="shared" si="2"/>
        <v>1.7200000000000002</v>
      </c>
      <c r="G36" s="37">
        <f t="shared" si="2"/>
        <v>1.2885714285714285</v>
      </c>
      <c r="H36" s="37">
        <f t="shared" si="2"/>
        <v>1.0128571428571429</v>
      </c>
      <c r="I36" s="37">
        <f t="shared" si="2"/>
        <v>0.83142857142857152</v>
      </c>
      <c r="J36" s="37">
        <f t="shared" si="2"/>
        <v>0.7142857142857143</v>
      </c>
      <c r="K36" s="37">
        <f t="shared" si="2"/>
        <v>0.6457142857142858</v>
      </c>
      <c r="L36" s="14"/>
      <c r="M36" s="7"/>
      <c r="N36" s="7"/>
      <c r="O36" s="7"/>
      <c r="P36" s="7"/>
      <c r="Q36" s="7"/>
      <c r="R36" s="7"/>
      <c r="S36" s="6"/>
      <c r="T36" s="6"/>
      <c r="U36" s="7"/>
      <c r="V36" s="26"/>
    </row>
    <row r="37" spans="1:22" s="1" customFormat="1" x14ac:dyDescent="0.2">
      <c r="A37" s="6"/>
      <c r="B37" s="6"/>
      <c r="C37" s="43"/>
      <c r="D37" s="43"/>
      <c r="E37" s="43"/>
      <c r="F37" s="43"/>
      <c r="G37" s="43"/>
      <c r="H37" s="43"/>
      <c r="I37" s="43"/>
      <c r="J37" s="43"/>
      <c r="K37" s="43"/>
      <c r="L37" s="7"/>
      <c r="M37" s="7"/>
      <c r="N37" s="7"/>
      <c r="O37" s="7"/>
      <c r="P37" s="7"/>
      <c r="Q37" s="7"/>
      <c r="R37" s="7"/>
      <c r="S37" s="6"/>
      <c r="T37" s="6"/>
      <c r="U37" s="7"/>
      <c r="V37" s="26"/>
    </row>
    <row r="38" spans="1:22" s="1" customFormat="1" x14ac:dyDescent="0.2">
      <c r="A38" s="8" t="s">
        <v>25</v>
      </c>
      <c r="B38" s="15"/>
      <c r="C38" s="44">
        <v>7.64</v>
      </c>
      <c r="D38" s="44">
        <v>3.94</v>
      </c>
      <c r="E38" s="44">
        <v>2.34</v>
      </c>
      <c r="F38" s="44">
        <v>1.58</v>
      </c>
      <c r="G38" s="44">
        <v>1.1499999999999999</v>
      </c>
      <c r="H38" s="44">
        <v>0.91</v>
      </c>
      <c r="I38" s="44">
        <v>0.75</v>
      </c>
      <c r="J38" s="44">
        <v>0.62</v>
      </c>
      <c r="K38" s="44">
        <v>0.43</v>
      </c>
      <c r="L38" s="9"/>
      <c r="M38" s="90" t="s">
        <v>6</v>
      </c>
      <c r="N38" s="91"/>
      <c r="O38" s="91"/>
      <c r="P38" s="96" t="s">
        <v>1</v>
      </c>
      <c r="Q38" s="96"/>
      <c r="R38" s="96"/>
      <c r="S38" s="88">
        <f>AVERAGE(C38:K44)</f>
        <v>2.0674603174603177</v>
      </c>
      <c r="T38" s="88"/>
      <c r="U38" s="10" t="s">
        <v>0</v>
      </c>
      <c r="V38" s="26"/>
    </row>
    <row r="39" spans="1:22" s="1" customFormat="1" ht="12.75" x14ac:dyDescent="0.2">
      <c r="A39" s="11"/>
      <c r="B39" s="16"/>
      <c r="C39" s="44">
        <v>9.4</v>
      </c>
      <c r="D39" s="44">
        <v>4.32</v>
      </c>
      <c r="E39" s="44">
        <v>2.44</v>
      </c>
      <c r="F39" s="44">
        <v>1.61</v>
      </c>
      <c r="G39" s="44">
        <v>1.2</v>
      </c>
      <c r="H39" s="44">
        <v>0.95</v>
      </c>
      <c r="I39" s="44">
        <v>0.77</v>
      </c>
      <c r="J39" s="44">
        <v>0.65</v>
      </c>
      <c r="K39" s="44">
        <v>0.59</v>
      </c>
      <c r="L39" s="9"/>
      <c r="M39" s="100"/>
      <c r="N39" s="101"/>
      <c r="O39" s="101"/>
      <c r="P39" s="99" t="s">
        <v>4</v>
      </c>
      <c r="Q39" s="99"/>
      <c r="R39" s="99"/>
      <c r="S39" s="89">
        <f>MEDIAN(C38:K44)</f>
        <v>1.2</v>
      </c>
      <c r="T39" s="89"/>
      <c r="U39" s="12" t="s">
        <v>0</v>
      </c>
      <c r="V39" s="26"/>
    </row>
    <row r="40" spans="1:22" s="1" customFormat="1" ht="12.75" x14ac:dyDescent="0.2">
      <c r="A40" s="11"/>
      <c r="B40" s="16"/>
      <c r="C40" s="44">
        <v>5.73</v>
      </c>
      <c r="D40" s="44">
        <v>3.49</v>
      </c>
      <c r="E40" s="44">
        <v>2.27</v>
      </c>
      <c r="F40" s="44">
        <v>1.64</v>
      </c>
      <c r="G40" s="44">
        <v>1.25</v>
      </c>
      <c r="H40" s="44">
        <v>0.98</v>
      </c>
      <c r="I40" s="44">
        <v>0.81</v>
      </c>
      <c r="J40" s="44">
        <v>0.69</v>
      </c>
      <c r="K40" s="44">
        <v>0.66</v>
      </c>
      <c r="L40" s="9"/>
      <c r="M40" s="100"/>
      <c r="N40" s="101"/>
      <c r="O40" s="101"/>
      <c r="P40" s="99" t="s">
        <v>5</v>
      </c>
      <c r="Q40" s="99"/>
      <c r="R40" s="99"/>
      <c r="S40" s="89">
        <f>SMALL(C38:K44,1)</f>
        <v>0.43</v>
      </c>
      <c r="T40" s="89"/>
      <c r="U40" s="12" t="s">
        <v>0</v>
      </c>
      <c r="V40" s="26"/>
    </row>
    <row r="41" spans="1:22" s="1" customFormat="1" ht="12.75" x14ac:dyDescent="0.2">
      <c r="A41" s="11"/>
      <c r="B41" s="16"/>
      <c r="C41" s="44">
        <v>0.95</v>
      </c>
      <c r="D41" s="44">
        <v>1.91</v>
      </c>
      <c r="E41" s="44">
        <v>2.13</v>
      </c>
      <c r="F41" s="44">
        <v>1.67</v>
      </c>
      <c r="G41" s="44">
        <v>1.29</v>
      </c>
      <c r="H41" s="44">
        <v>1.01</v>
      </c>
      <c r="I41" s="44">
        <v>0.83</v>
      </c>
      <c r="J41" s="44">
        <v>0.71</v>
      </c>
      <c r="K41" s="44">
        <v>0.68</v>
      </c>
      <c r="L41" s="9"/>
      <c r="M41" s="100"/>
      <c r="N41" s="101"/>
      <c r="O41" s="101"/>
      <c r="P41" s="99" t="s">
        <v>3</v>
      </c>
      <c r="Q41" s="99"/>
      <c r="R41" s="99"/>
      <c r="S41" s="89">
        <f>LARGE(C38:K44,1)</f>
        <v>9.67</v>
      </c>
      <c r="T41" s="89"/>
      <c r="U41" s="12" t="s">
        <v>0</v>
      </c>
      <c r="V41" s="26"/>
    </row>
    <row r="42" spans="1:22" s="1" customFormat="1" ht="12.75" x14ac:dyDescent="0.2">
      <c r="A42" s="11"/>
      <c r="B42" s="16"/>
      <c r="C42" s="44">
        <v>5.79</v>
      </c>
      <c r="D42" s="44">
        <v>3.58</v>
      </c>
      <c r="E42" s="44">
        <v>2.2799999999999998</v>
      </c>
      <c r="F42" s="44">
        <v>1.66</v>
      </c>
      <c r="G42" s="44">
        <v>1.25</v>
      </c>
      <c r="H42" s="44">
        <v>0.99</v>
      </c>
      <c r="I42" s="44">
        <v>0.82</v>
      </c>
      <c r="J42" s="44">
        <v>0.71</v>
      </c>
      <c r="K42" s="44">
        <v>0.67</v>
      </c>
      <c r="L42" s="9"/>
      <c r="M42" s="90" t="s">
        <v>2</v>
      </c>
      <c r="N42" s="91"/>
      <c r="O42" s="91"/>
      <c r="P42" s="96" t="s">
        <v>9</v>
      </c>
      <c r="Q42" s="96"/>
      <c r="R42" s="96"/>
      <c r="S42" s="88">
        <f>S40/S38</f>
        <v>0.20798464491362761</v>
      </c>
      <c r="T42" s="88"/>
      <c r="U42" s="10"/>
      <c r="V42" s="26"/>
    </row>
    <row r="43" spans="1:22" s="1" customFormat="1" x14ac:dyDescent="0.2">
      <c r="A43" s="7"/>
      <c r="C43" s="44">
        <v>9.67</v>
      </c>
      <c r="D43" s="44">
        <v>4.46</v>
      </c>
      <c r="E43" s="44">
        <v>2.5299999999999998</v>
      </c>
      <c r="F43" s="44">
        <v>1.64</v>
      </c>
      <c r="G43" s="44">
        <v>1.21</v>
      </c>
      <c r="H43" s="44">
        <v>0.95</v>
      </c>
      <c r="I43" s="44">
        <v>0.79</v>
      </c>
      <c r="J43" s="44">
        <v>0.68</v>
      </c>
      <c r="K43" s="44">
        <v>0.64</v>
      </c>
      <c r="L43" s="9"/>
      <c r="M43" s="92"/>
      <c r="N43" s="93"/>
      <c r="O43" s="93"/>
      <c r="P43" s="95" t="s">
        <v>10</v>
      </c>
      <c r="Q43" s="95"/>
      <c r="R43" s="95"/>
      <c r="S43" s="94">
        <f>S40/S41</f>
        <v>4.4467425025853151E-2</v>
      </c>
      <c r="T43" s="94"/>
      <c r="U43" s="13"/>
      <c r="V43" s="26"/>
    </row>
    <row r="44" spans="1:22" s="1" customFormat="1" ht="12.75" x14ac:dyDescent="0.2">
      <c r="A44" s="11"/>
      <c r="B44" s="16"/>
      <c r="C44" s="44">
        <v>7.83</v>
      </c>
      <c r="D44" s="44">
        <v>4.05</v>
      </c>
      <c r="E44" s="44">
        <v>2.39</v>
      </c>
      <c r="F44" s="44">
        <v>1.6</v>
      </c>
      <c r="G44" s="44">
        <v>1.1599999999999999</v>
      </c>
      <c r="H44" s="44">
        <v>0.91</v>
      </c>
      <c r="I44" s="44">
        <v>0.75</v>
      </c>
      <c r="J44" s="44">
        <v>0.65</v>
      </c>
      <c r="K44" s="44">
        <v>0.6</v>
      </c>
      <c r="L44" s="9"/>
      <c r="M44" s="97" t="s">
        <v>8</v>
      </c>
      <c r="N44" s="98"/>
      <c r="O44" s="98"/>
      <c r="P44" s="98"/>
      <c r="Q44" s="98"/>
      <c r="R44" s="98"/>
      <c r="S44" s="94">
        <f>(COUNTIF(C38:K44,"&gt;2")/COUNT(C38:K44))*100</f>
        <v>30.158730158730158</v>
      </c>
      <c r="T44" s="94"/>
      <c r="U44" s="13" t="s">
        <v>0</v>
      </c>
      <c r="V44" s="26"/>
    </row>
    <row r="45" spans="1:22" s="1" customFormat="1" x14ac:dyDescent="0.2">
      <c r="A45" s="87" t="s">
        <v>7</v>
      </c>
      <c r="B45" s="87"/>
      <c r="C45" s="37">
        <f>AVERAGE(C38:C44)</f>
        <v>6.7157142857142853</v>
      </c>
      <c r="D45" s="37">
        <f t="shared" ref="D45:K45" si="3">AVERAGE(D38:D44)</f>
        <v>3.6785714285714293</v>
      </c>
      <c r="E45" s="37">
        <f t="shared" si="3"/>
        <v>2.34</v>
      </c>
      <c r="F45" s="37">
        <f t="shared" si="3"/>
        <v>1.6285714285714286</v>
      </c>
      <c r="G45" s="37">
        <f t="shared" si="3"/>
        <v>1.2157142857142857</v>
      </c>
      <c r="H45" s="37">
        <f t="shared" si="3"/>
        <v>0.95714285714285718</v>
      </c>
      <c r="I45" s="37">
        <f t="shared" si="3"/>
        <v>0.78857142857142848</v>
      </c>
      <c r="J45" s="37">
        <f t="shared" si="3"/>
        <v>0.67285714285714282</v>
      </c>
      <c r="K45" s="37">
        <f t="shared" si="3"/>
        <v>0.6100000000000001</v>
      </c>
      <c r="L45" s="14"/>
      <c r="M45" s="7"/>
      <c r="N45" s="7"/>
      <c r="O45" s="7"/>
      <c r="P45" s="7"/>
      <c r="Q45" s="7"/>
      <c r="R45" s="7"/>
      <c r="S45" s="6"/>
      <c r="T45" s="6"/>
      <c r="U45" s="7"/>
      <c r="V45" s="26"/>
    </row>
    <row r="46" spans="1:22" s="1" customFormat="1" x14ac:dyDescent="0.2">
      <c r="A46" s="6"/>
      <c r="B46" s="6"/>
      <c r="C46" s="43"/>
      <c r="D46" s="43"/>
      <c r="E46" s="43"/>
      <c r="F46" s="43"/>
      <c r="G46" s="43"/>
      <c r="H46" s="43"/>
      <c r="I46" s="43"/>
      <c r="J46" s="43"/>
      <c r="K46" s="43"/>
      <c r="L46" s="7"/>
      <c r="M46" s="7"/>
      <c r="N46" s="7"/>
      <c r="O46" s="7"/>
      <c r="P46" s="7"/>
      <c r="Q46" s="7"/>
      <c r="R46" s="7"/>
      <c r="S46" s="6"/>
      <c r="T46" s="6"/>
      <c r="U46" s="7"/>
      <c r="V46" s="26"/>
    </row>
    <row r="47" spans="1:22" ht="11.25" hidden="1" customHeight="1" x14ac:dyDescent="0.2"/>
    <row r="48" spans="1:22" ht="11.25" hidden="1" customHeight="1" x14ac:dyDescent="0.2"/>
    <row r="49" ht="11.25" hidden="1" customHeight="1" x14ac:dyDescent="0.2"/>
    <row r="50" ht="11.25" hidden="1" customHeight="1" x14ac:dyDescent="0.2"/>
    <row r="51" ht="11.25" hidden="1" customHeight="1" x14ac:dyDescent="0.2"/>
    <row r="52" ht="11.25" hidden="1" customHeight="1" x14ac:dyDescent="0.2"/>
    <row r="53" ht="11.25" hidden="1" customHeight="1" x14ac:dyDescent="0.2"/>
    <row r="54" ht="11.25" hidden="1" customHeight="1" x14ac:dyDescent="0.2"/>
    <row r="55" ht="11.25" hidden="1" customHeight="1" x14ac:dyDescent="0.2"/>
    <row r="56" ht="11.25" hidden="1" customHeight="1" x14ac:dyDescent="0.2"/>
    <row r="57" ht="11.25" hidden="1" customHeight="1" x14ac:dyDescent="0.2"/>
    <row r="58" ht="11.25" hidden="1" customHeight="1" x14ac:dyDescent="0.2"/>
    <row r="59" ht="11.25" hidden="1" customHeight="1" x14ac:dyDescent="0.2"/>
    <row r="60" ht="11.25" hidden="1" customHeight="1" x14ac:dyDescent="0.2"/>
    <row r="61" ht="11.25" hidden="1" customHeight="1" x14ac:dyDescent="0.2"/>
    <row r="62" ht="11.25" hidden="1" customHeight="1" x14ac:dyDescent="0.2"/>
    <row r="63" ht="11.25" hidden="1" customHeight="1" x14ac:dyDescent="0.2"/>
    <row r="64" ht="11.25" hidden="1" customHeight="1" x14ac:dyDescent="0.2"/>
  </sheetData>
  <mergeCells count="55">
    <mergeCell ref="M44:R44"/>
    <mergeCell ref="S44:T44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42:O43"/>
    <mergeCell ref="P42:R42"/>
    <mergeCell ref="S42:T42"/>
    <mergeCell ref="P43:R43"/>
    <mergeCell ref="S43:T43"/>
    <mergeCell ref="M35:R35"/>
    <mergeCell ref="S35:T35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33:O34"/>
    <mergeCell ref="P33:R33"/>
    <mergeCell ref="S33:T33"/>
    <mergeCell ref="P34:R34"/>
    <mergeCell ref="S34:T34"/>
    <mergeCell ref="P23:R23"/>
    <mergeCell ref="S23:T23"/>
    <mergeCell ref="M24:O25"/>
    <mergeCell ref="P24:R24"/>
    <mergeCell ref="S24:T24"/>
    <mergeCell ref="P25:R25"/>
    <mergeCell ref="S25:T25"/>
    <mergeCell ref="A36:B36"/>
    <mergeCell ref="A45:B45"/>
    <mergeCell ref="A17:B17"/>
    <mergeCell ref="N17:U17"/>
    <mergeCell ref="M18:N18"/>
    <mergeCell ref="A18:D18"/>
    <mergeCell ref="A27:B27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</mergeCells>
  <conditionalFormatting sqref="C20:K26 C29:K35 C38:K44">
    <cfRule type="colorScale" priority="50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1">
    <dataValidation type="list" allowBlank="1" showInputMessage="1" showErrorMessage="1" sqref="M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6:K59"/>
  <sheetViews>
    <sheetView topLeftCell="A37" workbookViewId="0">
      <selection activeCell="C53" sqref="C53:K59"/>
    </sheetView>
  </sheetViews>
  <sheetFormatPr defaultRowHeight="15" x14ac:dyDescent="0.25"/>
  <cols>
    <col min="1" max="23" width="5.140625" customWidth="1"/>
  </cols>
  <sheetData>
    <row r="36" spans="3:11" x14ac:dyDescent="0.25">
      <c r="C36" s="76">
        <v>6.75</v>
      </c>
      <c r="D36" s="76">
        <v>3.63</v>
      </c>
      <c r="E36" s="76">
        <v>2.1</v>
      </c>
      <c r="F36" s="76">
        <v>1.38</v>
      </c>
      <c r="G36" s="76">
        <v>0.99</v>
      </c>
      <c r="H36" s="76">
        <v>0.76</v>
      </c>
      <c r="I36" s="76">
        <v>0.62</v>
      </c>
      <c r="J36" s="76">
        <v>0.51</v>
      </c>
      <c r="K36" s="76">
        <v>0.35</v>
      </c>
    </row>
    <row r="37" spans="3:11" x14ac:dyDescent="0.25">
      <c r="C37" s="76">
        <v>8.44</v>
      </c>
      <c r="D37" s="76">
        <v>3.98</v>
      </c>
      <c r="E37" s="76">
        <v>2.2400000000000002</v>
      </c>
      <c r="F37" s="76">
        <v>1.45</v>
      </c>
      <c r="G37" s="76">
        <v>1.03</v>
      </c>
      <c r="H37" s="76">
        <v>0.79</v>
      </c>
      <c r="I37" s="76">
        <v>0.62</v>
      </c>
      <c r="J37" s="76">
        <v>0.52</v>
      </c>
      <c r="K37" s="76">
        <v>0.48</v>
      </c>
    </row>
    <row r="38" spans="3:11" x14ac:dyDescent="0.25">
      <c r="C38" s="76">
        <v>5.12</v>
      </c>
      <c r="D38" s="76">
        <v>3.33</v>
      </c>
      <c r="E38" s="76">
        <v>2.19</v>
      </c>
      <c r="F38" s="76">
        <v>1.48</v>
      </c>
      <c r="G38" s="76">
        <v>1.06</v>
      </c>
      <c r="H38" s="76">
        <v>0.8</v>
      </c>
      <c r="I38" s="76">
        <v>0.64</v>
      </c>
      <c r="J38" s="76">
        <v>0.55000000000000004</v>
      </c>
      <c r="K38" s="76">
        <v>0.53</v>
      </c>
    </row>
    <row r="39" spans="3:11" x14ac:dyDescent="0.25">
      <c r="C39" s="76">
        <v>1.29</v>
      </c>
      <c r="D39" s="76">
        <v>2.88</v>
      </c>
      <c r="E39" s="76">
        <v>2.14</v>
      </c>
      <c r="F39" s="76">
        <v>1.48</v>
      </c>
      <c r="G39" s="76">
        <v>1.06</v>
      </c>
      <c r="H39" s="76">
        <v>0.81</v>
      </c>
      <c r="I39" s="76">
        <v>0.65</v>
      </c>
      <c r="J39" s="76">
        <v>0.56000000000000005</v>
      </c>
      <c r="K39" s="76">
        <v>0.54</v>
      </c>
    </row>
    <row r="40" spans="3:11" x14ac:dyDescent="0.25">
      <c r="C40" s="76">
        <v>5.08</v>
      </c>
      <c r="D40" s="76">
        <v>3.35</v>
      </c>
      <c r="E40" s="76">
        <v>2.19</v>
      </c>
      <c r="F40" s="76">
        <v>1.49</v>
      </c>
      <c r="G40" s="76">
        <v>1.06</v>
      </c>
      <c r="H40" s="76">
        <v>0.81</v>
      </c>
      <c r="I40" s="76">
        <v>0.65</v>
      </c>
      <c r="J40" s="76">
        <v>0.56000000000000005</v>
      </c>
      <c r="K40" s="76">
        <v>0.54</v>
      </c>
    </row>
    <row r="41" spans="3:11" x14ac:dyDescent="0.25">
      <c r="C41" s="76">
        <v>8.43</v>
      </c>
      <c r="D41" s="76">
        <v>3.98</v>
      </c>
      <c r="E41" s="76">
        <v>2.27</v>
      </c>
      <c r="F41" s="76">
        <v>1.46</v>
      </c>
      <c r="G41" s="76">
        <v>1.04</v>
      </c>
      <c r="H41" s="76">
        <v>0.79</v>
      </c>
      <c r="I41" s="76">
        <v>0.64</v>
      </c>
      <c r="J41" s="76">
        <v>0.54</v>
      </c>
      <c r="K41" s="76">
        <v>0.52</v>
      </c>
    </row>
    <row r="42" spans="3:11" x14ac:dyDescent="0.25">
      <c r="C42" s="76">
        <v>6.76</v>
      </c>
      <c r="D42" s="76">
        <v>3.64</v>
      </c>
      <c r="E42" s="76">
        <v>2.11</v>
      </c>
      <c r="F42" s="76">
        <v>1.37</v>
      </c>
      <c r="G42" s="76">
        <v>0.99</v>
      </c>
      <c r="H42" s="76">
        <v>0.76</v>
      </c>
      <c r="I42" s="76">
        <v>0.62</v>
      </c>
      <c r="J42" s="76">
        <v>0.53</v>
      </c>
      <c r="K42" s="76">
        <v>0.5</v>
      </c>
    </row>
    <row r="44" spans="3:11" x14ac:dyDescent="0.25">
      <c r="C44">
        <v>6.82</v>
      </c>
      <c r="D44">
        <v>3.6</v>
      </c>
      <c r="E44">
        <v>2.09</v>
      </c>
      <c r="F44">
        <v>1.34</v>
      </c>
      <c r="G44">
        <v>0.96</v>
      </c>
      <c r="H44">
        <v>0.74</v>
      </c>
      <c r="I44">
        <v>0.61</v>
      </c>
      <c r="J44">
        <v>0.51</v>
      </c>
      <c r="K44">
        <v>0.35</v>
      </c>
    </row>
    <row r="45" spans="3:11" x14ac:dyDescent="0.25">
      <c r="C45">
        <v>8.61</v>
      </c>
      <c r="D45">
        <v>4.01</v>
      </c>
      <c r="E45">
        <v>2.17</v>
      </c>
      <c r="F45">
        <v>1.4</v>
      </c>
      <c r="G45">
        <v>1</v>
      </c>
      <c r="H45">
        <v>0.77</v>
      </c>
      <c r="I45">
        <v>0.62</v>
      </c>
      <c r="J45">
        <v>0.52</v>
      </c>
      <c r="K45">
        <v>0.48</v>
      </c>
    </row>
    <row r="46" spans="3:11" x14ac:dyDescent="0.25">
      <c r="C46">
        <v>5.12</v>
      </c>
      <c r="D46">
        <v>3.19</v>
      </c>
      <c r="E46">
        <v>2.09</v>
      </c>
      <c r="F46">
        <v>1.43</v>
      </c>
      <c r="G46">
        <v>1.04</v>
      </c>
      <c r="H46">
        <v>0.8</v>
      </c>
      <c r="I46">
        <v>0.65</v>
      </c>
      <c r="J46">
        <v>0.55000000000000004</v>
      </c>
      <c r="K46">
        <v>0.53</v>
      </c>
    </row>
    <row r="47" spans="3:11" x14ac:dyDescent="0.25">
      <c r="C47">
        <v>0.87</v>
      </c>
      <c r="D47">
        <v>2.29</v>
      </c>
      <c r="E47">
        <v>2.04</v>
      </c>
      <c r="F47">
        <v>1.47</v>
      </c>
      <c r="G47">
        <v>1.06</v>
      </c>
      <c r="H47">
        <v>0.81</v>
      </c>
      <c r="I47">
        <v>0.65</v>
      </c>
      <c r="J47">
        <v>0.56000000000000005</v>
      </c>
      <c r="K47">
        <v>0.54</v>
      </c>
    </row>
    <row r="48" spans="3:11" x14ac:dyDescent="0.25">
      <c r="C48">
        <v>5.07</v>
      </c>
      <c r="D48">
        <v>3.2</v>
      </c>
      <c r="E48">
        <v>2.08</v>
      </c>
      <c r="F48">
        <v>1.44</v>
      </c>
      <c r="G48">
        <v>1.03</v>
      </c>
      <c r="H48">
        <v>0.8</v>
      </c>
      <c r="I48">
        <v>0.64</v>
      </c>
      <c r="J48">
        <v>0.56000000000000005</v>
      </c>
      <c r="K48">
        <v>0.54</v>
      </c>
    </row>
    <row r="49" spans="3:11" x14ac:dyDescent="0.25">
      <c r="C49">
        <v>8.5399999999999991</v>
      </c>
      <c r="D49">
        <v>4.01</v>
      </c>
      <c r="E49">
        <v>2.19</v>
      </c>
      <c r="F49">
        <v>1.41</v>
      </c>
      <c r="G49">
        <v>1.01</v>
      </c>
      <c r="H49">
        <v>0.77</v>
      </c>
      <c r="I49">
        <v>0.63</v>
      </c>
      <c r="J49">
        <v>0.54</v>
      </c>
      <c r="K49">
        <v>0.52</v>
      </c>
    </row>
    <row r="50" spans="3:11" x14ac:dyDescent="0.25">
      <c r="C50">
        <v>6.82</v>
      </c>
      <c r="D50">
        <v>3.61</v>
      </c>
      <c r="E50">
        <v>2.09</v>
      </c>
      <c r="F50">
        <v>1.33</v>
      </c>
      <c r="G50">
        <v>0.95</v>
      </c>
      <c r="H50">
        <v>0.74</v>
      </c>
      <c r="I50">
        <v>0.6</v>
      </c>
      <c r="J50">
        <v>0.52</v>
      </c>
      <c r="K50">
        <v>0.49</v>
      </c>
    </row>
    <row r="53" spans="3:11" x14ac:dyDescent="0.25">
      <c r="C53">
        <v>7.02</v>
      </c>
      <c r="D53">
        <v>3.59</v>
      </c>
      <c r="E53">
        <v>2.06</v>
      </c>
      <c r="F53">
        <v>1.32</v>
      </c>
      <c r="G53">
        <v>0.93</v>
      </c>
      <c r="H53">
        <v>0.71</v>
      </c>
      <c r="I53">
        <v>0.57999999999999996</v>
      </c>
      <c r="J53">
        <v>0.48</v>
      </c>
      <c r="K53">
        <v>0.33</v>
      </c>
    </row>
    <row r="54" spans="3:11" x14ac:dyDescent="0.25">
      <c r="C54">
        <v>8.81</v>
      </c>
      <c r="D54">
        <v>4.01</v>
      </c>
      <c r="E54">
        <v>2.1800000000000002</v>
      </c>
      <c r="F54">
        <v>1.35</v>
      </c>
      <c r="G54">
        <v>0.96</v>
      </c>
      <c r="H54">
        <v>0.75</v>
      </c>
      <c r="I54">
        <v>0.6</v>
      </c>
      <c r="J54">
        <v>0.5</v>
      </c>
      <c r="K54">
        <v>0.47</v>
      </c>
    </row>
    <row r="55" spans="3:11" x14ac:dyDescent="0.25">
      <c r="C55">
        <v>5.15</v>
      </c>
      <c r="D55">
        <v>3.17</v>
      </c>
      <c r="E55">
        <v>1.98</v>
      </c>
      <c r="F55">
        <v>1.38</v>
      </c>
      <c r="G55">
        <v>1.01</v>
      </c>
      <c r="H55">
        <v>0.77</v>
      </c>
      <c r="I55">
        <v>0.62</v>
      </c>
      <c r="J55">
        <v>0.53</v>
      </c>
      <c r="K55">
        <v>0.52</v>
      </c>
    </row>
    <row r="56" spans="3:11" x14ac:dyDescent="0.25">
      <c r="C56">
        <v>0.61</v>
      </c>
      <c r="D56">
        <v>1.61</v>
      </c>
      <c r="E56">
        <v>1.83</v>
      </c>
      <c r="F56">
        <v>1.4</v>
      </c>
      <c r="G56">
        <v>1.04</v>
      </c>
      <c r="H56">
        <v>0.8</v>
      </c>
      <c r="I56">
        <v>0.64</v>
      </c>
      <c r="J56">
        <v>0.55000000000000004</v>
      </c>
      <c r="K56">
        <v>0.53</v>
      </c>
    </row>
    <row r="57" spans="3:11" x14ac:dyDescent="0.25">
      <c r="C57">
        <v>5.09</v>
      </c>
      <c r="D57">
        <v>3.17</v>
      </c>
      <c r="E57">
        <v>1.97</v>
      </c>
      <c r="F57">
        <v>1.38</v>
      </c>
      <c r="G57">
        <v>1</v>
      </c>
      <c r="H57">
        <v>0.77</v>
      </c>
      <c r="I57">
        <v>0.63</v>
      </c>
      <c r="J57">
        <v>0.54</v>
      </c>
      <c r="K57">
        <v>0.53</v>
      </c>
    </row>
    <row r="58" spans="3:11" x14ac:dyDescent="0.25">
      <c r="C58">
        <v>8.7200000000000006</v>
      </c>
      <c r="D58">
        <v>3.99</v>
      </c>
      <c r="E58">
        <v>2.19</v>
      </c>
      <c r="F58">
        <v>1.36</v>
      </c>
      <c r="G58">
        <v>0.97</v>
      </c>
      <c r="H58">
        <v>0.75</v>
      </c>
      <c r="I58">
        <v>0.61</v>
      </c>
      <c r="J58">
        <v>0.52</v>
      </c>
      <c r="K58">
        <v>0.5</v>
      </c>
    </row>
    <row r="59" spans="3:11" x14ac:dyDescent="0.25">
      <c r="C59">
        <v>6.98</v>
      </c>
      <c r="D59">
        <v>3.58</v>
      </c>
      <c r="E59">
        <v>2.0499999999999998</v>
      </c>
      <c r="F59">
        <v>1.31</v>
      </c>
      <c r="G59">
        <v>0.92</v>
      </c>
      <c r="H59">
        <v>0.71</v>
      </c>
      <c r="I59">
        <v>0.57999999999999996</v>
      </c>
      <c r="J59">
        <v>0.51</v>
      </c>
      <c r="K59">
        <v>0.47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zoomScaleNormal="100" zoomScaleSheetLayoutView="100" zoomScalePageLayoutView="70" workbookViewId="0">
      <selection activeCell="S36" sqref="S36"/>
    </sheetView>
  </sheetViews>
  <sheetFormatPr defaultColWidth="0" defaultRowHeight="11.25" customHeight="1" zeroHeight="1" x14ac:dyDescent="0.2"/>
  <cols>
    <col min="1" max="1" width="7.28515625" style="82" customWidth="1"/>
    <col min="2" max="2" width="1" style="82" customWidth="1"/>
    <col min="3" max="11" width="4.85546875" style="83" customWidth="1"/>
    <col min="12" max="12" width="3.7109375" style="83" customWidth="1"/>
    <col min="13" max="13" width="5.28515625" style="83" customWidth="1"/>
    <col min="14" max="18" width="3.85546875" style="83" customWidth="1"/>
    <col min="19" max="20" width="3.28515625" style="82" customWidth="1"/>
    <col min="21" max="21" width="2.42578125" style="83" customWidth="1"/>
    <col min="22" max="22" width="1.28515625" style="81" customWidth="1"/>
    <col min="23" max="23" width="0" style="83" hidden="1" customWidth="1"/>
    <col min="24" max="16384" width="9.140625" style="83" hidden="1"/>
  </cols>
  <sheetData>
    <row r="1" spans="1:22" s="3" customFormat="1" x14ac:dyDescent="0.2">
      <c r="A1" s="4"/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4"/>
      <c r="T1" s="4"/>
      <c r="U1" s="5"/>
      <c r="V1" s="75"/>
    </row>
    <row r="2" spans="1:22" s="3" customFormat="1" x14ac:dyDescent="0.2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4"/>
      <c r="T2" s="4"/>
      <c r="U2" s="5"/>
      <c r="V2" s="75"/>
    </row>
    <row r="3" spans="1:22" s="3" customFormat="1" x14ac:dyDescent="0.2">
      <c r="A3" s="4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4"/>
      <c r="T3" s="4"/>
      <c r="U3" s="5"/>
      <c r="V3" s="75"/>
    </row>
    <row r="4" spans="1:22" s="3" customFormat="1" x14ac:dyDescent="0.2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4"/>
      <c r="T4" s="4"/>
      <c r="U4" s="5"/>
      <c r="V4" s="75"/>
    </row>
    <row r="5" spans="1:22" s="3" customFormat="1" x14ac:dyDescent="0.2">
      <c r="A5" s="4"/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4"/>
      <c r="T5" s="4"/>
      <c r="U5" s="5"/>
      <c r="V5" s="75"/>
    </row>
    <row r="6" spans="1:22" s="3" customFormat="1" x14ac:dyDescent="0.2">
      <c r="A6" s="4"/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4"/>
      <c r="T6" s="4"/>
      <c r="U6" s="5"/>
      <c r="V6" s="75"/>
    </row>
    <row r="7" spans="1:22" s="3" customFormat="1" x14ac:dyDescent="0.2">
      <c r="A7" s="4"/>
      <c r="B7" s="4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4"/>
      <c r="T7" s="4"/>
      <c r="U7" s="5"/>
      <c r="V7" s="75"/>
    </row>
    <row r="8" spans="1:22" s="3" customFormat="1" x14ac:dyDescent="0.2">
      <c r="A8" s="4"/>
      <c r="B8" s="4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4"/>
      <c r="T8" s="4"/>
      <c r="U8" s="5"/>
      <c r="V8" s="75"/>
    </row>
    <row r="9" spans="1:22" s="3" customFormat="1" x14ac:dyDescent="0.2">
      <c r="A9" s="4"/>
      <c r="B9" s="4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4"/>
      <c r="T9" s="4"/>
      <c r="U9" s="5"/>
      <c r="V9" s="75"/>
    </row>
    <row r="10" spans="1:22" s="3" customFormat="1" x14ac:dyDescent="0.2">
      <c r="A10" s="4"/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4"/>
      <c r="T10" s="4"/>
      <c r="U10" s="5"/>
      <c r="V10" s="75"/>
    </row>
    <row r="11" spans="1:22" s="3" customFormat="1" x14ac:dyDescent="0.2">
      <c r="A11" s="4"/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4"/>
      <c r="T11" s="4"/>
      <c r="U11" s="5"/>
      <c r="V11" s="75"/>
    </row>
    <row r="12" spans="1:22" s="3" customFormat="1" x14ac:dyDescent="0.2">
      <c r="A12" s="4"/>
      <c r="B12" s="4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4"/>
      <c r="T12" s="4"/>
      <c r="U12" s="5"/>
      <c r="V12" s="75"/>
    </row>
    <row r="13" spans="1:22" s="3" customFormat="1" x14ac:dyDescent="0.2">
      <c r="A13" s="4"/>
      <c r="B13" s="4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4"/>
      <c r="T13" s="4"/>
      <c r="U13" s="5"/>
      <c r="V13" s="75"/>
    </row>
    <row r="14" spans="1:22" s="3" customFormat="1" x14ac:dyDescent="0.2">
      <c r="A14" s="4"/>
      <c r="B14" s="4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4"/>
      <c r="T14" s="4"/>
      <c r="U14" s="5"/>
      <c r="V14" s="75"/>
    </row>
    <row r="15" spans="1:22" s="3" customFormat="1" x14ac:dyDescent="0.2">
      <c r="A15" s="4"/>
      <c r="B15" s="4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4"/>
      <c r="T15" s="4"/>
      <c r="U15" s="5"/>
      <c r="V15" s="75"/>
    </row>
    <row r="16" spans="1:22" s="3" customFormat="1" x14ac:dyDescent="0.2">
      <c r="A16" s="4"/>
      <c r="B16" s="4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4"/>
      <c r="T16" s="4"/>
      <c r="U16" s="5"/>
      <c r="V16" s="75"/>
    </row>
    <row r="17" spans="1:23" s="1" customFormat="1" x14ac:dyDescent="0.2">
      <c r="A17" s="103" t="s">
        <v>17</v>
      </c>
      <c r="B17" s="103"/>
      <c r="C17" s="30">
        <v>0.5</v>
      </c>
      <c r="D17" s="31">
        <f t="shared" ref="D17:K17" si="0">C17+$E$18</f>
        <v>1</v>
      </c>
      <c r="E17" s="31">
        <f t="shared" si="0"/>
        <v>1.5</v>
      </c>
      <c r="F17" s="31">
        <f t="shared" si="0"/>
        <v>2</v>
      </c>
      <c r="G17" s="31">
        <f t="shared" si="0"/>
        <v>2.5</v>
      </c>
      <c r="H17" s="31">
        <f t="shared" si="0"/>
        <v>3</v>
      </c>
      <c r="I17" s="31">
        <f t="shared" si="0"/>
        <v>3.5</v>
      </c>
      <c r="J17" s="31">
        <f t="shared" si="0"/>
        <v>4</v>
      </c>
      <c r="K17" s="31">
        <f t="shared" si="0"/>
        <v>4.5</v>
      </c>
      <c r="L17" s="32" t="s">
        <v>18</v>
      </c>
      <c r="M17" s="33" t="s">
        <v>12</v>
      </c>
      <c r="N17" s="105" t="s">
        <v>30</v>
      </c>
      <c r="O17" s="105"/>
      <c r="P17" s="105"/>
      <c r="Q17" s="105"/>
      <c r="R17" s="105"/>
      <c r="S17" s="105"/>
      <c r="T17" s="105"/>
      <c r="U17" s="105"/>
      <c r="V17" s="26"/>
    </row>
    <row r="18" spans="1:23" s="1" customFormat="1" x14ac:dyDescent="0.2">
      <c r="A18" s="107" t="s">
        <v>16</v>
      </c>
      <c r="B18" s="107"/>
      <c r="C18" s="107"/>
      <c r="D18" s="107"/>
      <c r="E18" s="29">
        <v>0.5</v>
      </c>
      <c r="F18" s="85" t="s">
        <v>13</v>
      </c>
      <c r="H18" s="22"/>
      <c r="I18" s="22"/>
      <c r="J18" s="22"/>
      <c r="K18" s="22"/>
      <c r="L18" s="84"/>
      <c r="M18" s="102"/>
      <c r="N18" s="102"/>
      <c r="O18" s="26"/>
      <c r="P18" s="7"/>
      <c r="Q18" s="7"/>
      <c r="R18" s="7"/>
      <c r="S18" s="7"/>
      <c r="T18" s="7"/>
      <c r="U18" s="7"/>
      <c r="V18" s="7"/>
    </row>
    <row r="19" spans="1:23" s="1" customFormat="1" x14ac:dyDescent="0.2">
      <c r="A19" s="77"/>
      <c r="B19" s="77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6"/>
      <c r="N19" s="26"/>
      <c r="O19" s="26"/>
      <c r="P19" s="26"/>
      <c r="Q19" s="26"/>
      <c r="R19" s="26"/>
      <c r="S19" s="77"/>
      <c r="T19" s="77"/>
      <c r="U19" s="26"/>
      <c r="V19" s="26"/>
    </row>
    <row r="20" spans="1:23" s="1" customFormat="1" x14ac:dyDescent="0.2">
      <c r="A20" s="108" t="s">
        <v>33</v>
      </c>
      <c r="B20" s="15"/>
      <c r="C20" s="44">
        <v>7.53</v>
      </c>
      <c r="D20" s="44">
        <v>4.0999999999999996</v>
      </c>
      <c r="E20" s="44">
        <v>2.46</v>
      </c>
      <c r="F20" s="44">
        <v>1.68</v>
      </c>
      <c r="G20" s="44">
        <v>1.25</v>
      </c>
      <c r="H20" s="44">
        <v>0.98</v>
      </c>
      <c r="I20" s="44">
        <v>0.81</v>
      </c>
      <c r="J20" s="44">
        <v>0.67</v>
      </c>
      <c r="K20" s="44">
        <v>0.45</v>
      </c>
      <c r="L20" s="9"/>
      <c r="M20" s="90" t="s">
        <v>6</v>
      </c>
      <c r="N20" s="91"/>
      <c r="O20" s="91"/>
      <c r="P20" s="96" t="s">
        <v>1</v>
      </c>
      <c r="Q20" s="96"/>
      <c r="R20" s="96"/>
      <c r="S20" s="88">
        <f>AVERAGE(C20:K26)</f>
        <v>2.1695238095238087</v>
      </c>
      <c r="T20" s="88"/>
      <c r="U20" s="10" t="s">
        <v>0</v>
      </c>
      <c r="V20" s="26"/>
    </row>
    <row r="21" spans="1:23" s="1" customFormat="1" ht="12.75" x14ac:dyDescent="0.2">
      <c r="A21" s="108"/>
      <c r="B21" s="16"/>
      <c r="C21" s="44">
        <v>9.27</v>
      </c>
      <c r="D21" s="44">
        <v>4.41</v>
      </c>
      <c r="E21" s="44">
        <v>2.58</v>
      </c>
      <c r="F21" s="44">
        <v>1.75</v>
      </c>
      <c r="G21" s="44">
        <v>1.29</v>
      </c>
      <c r="H21" s="44">
        <v>1.02</v>
      </c>
      <c r="I21" s="44">
        <v>0.82</v>
      </c>
      <c r="J21" s="44">
        <v>0.69</v>
      </c>
      <c r="K21" s="44">
        <v>0.63</v>
      </c>
      <c r="L21" s="9"/>
      <c r="M21" s="100"/>
      <c r="N21" s="101"/>
      <c r="O21" s="101"/>
      <c r="P21" s="99" t="s">
        <v>4</v>
      </c>
      <c r="Q21" s="99"/>
      <c r="R21" s="99"/>
      <c r="S21" s="89">
        <f>MEDIAN(C20:K26)</f>
        <v>1.3</v>
      </c>
      <c r="T21" s="89"/>
      <c r="U21" s="12" t="s">
        <v>0</v>
      </c>
      <c r="V21" s="26"/>
    </row>
    <row r="22" spans="1:23" s="1" customFormat="1" ht="12.75" x14ac:dyDescent="0.2">
      <c r="A22" s="108"/>
      <c r="B22" s="16"/>
      <c r="C22" s="44">
        <v>5.81</v>
      </c>
      <c r="D22" s="44">
        <v>3.74</v>
      </c>
      <c r="E22" s="44">
        <v>2.54</v>
      </c>
      <c r="F22" s="44">
        <v>1.79</v>
      </c>
      <c r="G22" s="44">
        <v>1.33</v>
      </c>
      <c r="H22" s="44">
        <v>1.04</v>
      </c>
      <c r="I22" s="44">
        <v>0.85</v>
      </c>
      <c r="J22" s="44">
        <v>0.73</v>
      </c>
      <c r="K22" s="44">
        <v>0.7</v>
      </c>
      <c r="L22" s="9"/>
      <c r="M22" s="100"/>
      <c r="N22" s="101"/>
      <c r="O22" s="101"/>
      <c r="P22" s="99" t="s">
        <v>5</v>
      </c>
      <c r="Q22" s="99"/>
      <c r="R22" s="99"/>
      <c r="S22" s="89">
        <f>SMALL(C20:K26,1)</f>
        <v>0.45</v>
      </c>
      <c r="T22" s="89"/>
      <c r="U22" s="12" t="s">
        <v>0</v>
      </c>
      <c r="V22" s="26"/>
    </row>
    <row r="23" spans="1:23" s="1" customFormat="1" ht="12.75" x14ac:dyDescent="0.2">
      <c r="A23" s="8"/>
      <c r="B23" s="16"/>
      <c r="C23" s="44">
        <v>1.7</v>
      </c>
      <c r="D23" s="44">
        <v>3.26</v>
      </c>
      <c r="E23" s="44">
        <v>2.5</v>
      </c>
      <c r="F23" s="44">
        <v>1.78</v>
      </c>
      <c r="G23" s="44">
        <v>1.34</v>
      </c>
      <c r="H23" s="44">
        <v>1.05</v>
      </c>
      <c r="I23" s="44">
        <v>0.87</v>
      </c>
      <c r="J23" s="44">
        <v>0.75</v>
      </c>
      <c r="K23" s="44">
        <v>0.71</v>
      </c>
      <c r="L23" s="9"/>
      <c r="M23" s="100"/>
      <c r="N23" s="101"/>
      <c r="O23" s="101"/>
      <c r="P23" s="99" t="s">
        <v>3</v>
      </c>
      <c r="Q23" s="99"/>
      <c r="R23" s="99"/>
      <c r="S23" s="89">
        <f>LARGE(C20:K26,1)</f>
        <v>9.36</v>
      </c>
      <c r="T23" s="89"/>
      <c r="U23" s="12" t="s">
        <v>0</v>
      </c>
      <c r="V23" s="26"/>
    </row>
    <row r="24" spans="1:23" s="1" customFormat="1" ht="12.75" x14ac:dyDescent="0.2">
      <c r="A24" s="8"/>
      <c r="B24" s="16"/>
      <c r="C24" s="44">
        <v>5.82</v>
      </c>
      <c r="D24" s="44">
        <v>3.8</v>
      </c>
      <c r="E24" s="44">
        <v>2.5499999999999998</v>
      </c>
      <c r="F24" s="44">
        <v>1.8</v>
      </c>
      <c r="G24" s="44">
        <v>1.34</v>
      </c>
      <c r="H24" s="44">
        <v>1.05</v>
      </c>
      <c r="I24" s="44">
        <v>0.86</v>
      </c>
      <c r="J24" s="44">
        <v>0.74</v>
      </c>
      <c r="K24" s="44">
        <v>0.71</v>
      </c>
      <c r="L24" s="9"/>
      <c r="M24" s="90" t="s">
        <v>2</v>
      </c>
      <c r="N24" s="91"/>
      <c r="O24" s="91"/>
      <c r="P24" s="96" t="s">
        <v>9</v>
      </c>
      <c r="Q24" s="96"/>
      <c r="R24" s="96"/>
      <c r="S24" s="88">
        <f>S22/S20</f>
        <v>0.20741878841088682</v>
      </c>
      <c r="T24" s="88"/>
      <c r="U24" s="10"/>
      <c r="V24" s="26"/>
    </row>
    <row r="25" spans="1:23" s="1" customFormat="1" x14ac:dyDescent="0.2">
      <c r="A25" s="7"/>
      <c r="C25" s="44">
        <v>9.36</v>
      </c>
      <c r="D25" s="44">
        <v>4.49</v>
      </c>
      <c r="E25" s="44">
        <v>2.62</v>
      </c>
      <c r="F25" s="44">
        <v>1.77</v>
      </c>
      <c r="G25" s="44">
        <v>1.3</v>
      </c>
      <c r="H25" s="44">
        <v>1.02</v>
      </c>
      <c r="I25" s="44">
        <v>0.84</v>
      </c>
      <c r="J25" s="44">
        <v>0.72</v>
      </c>
      <c r="K25" s="44">
        <v>0.68</v>
      </c>
      <c r="L25" s="9"/>
      <c r="M25" s="92"/>
      <c r="N25" s="93"/>
      <c r="O25" s="93"/>
      <c r="P25" s="95" t="s">
        <v>10</v>
      </c>
      <c r="Q25" s="95"/>
      <c r="R25" s="95"/>
      <c r="S25" s="94">
        <f>S22/S23</f>
        <v>4.807692307692308E-2</v>
      </c>
      <c r="T25" s="94"/>
      <c r="U25" s="13"/>
      <c r="V25" s="26"/>
    </row>
    <row r="26" spans="1:23" s="1" customFormat="1" ht="12.75" x14ac:dyDescent="0.2">
      <c r="A26" s="11"/>
      <c r="B26" s="16"/>
      <c r="C26" s="44">
        <v>7.63</v>
      </c>
      <c r="D26" s="44">
        <v>4.1399999999999997</v>
      </c>
      <c r="E26" s="44">
        <v>2.48</v>
      </c>
      <c r="F26" s="44">
        <v>1.69</v>
      </c>
      <c r="G26" s="44">
        <v>1.25</v>
      </c>
      <c r="H26" s="44">
        <v>0.99</v>
      </c>
      <c r="I26" s="44">
        <v>0.81</v>
      </c>
      <c r="J26" s="44">
        <v>0.7</v>
      </c>
      <c r="K26" s="44">
        <v>0.64</v>
      </c>
      <c r="L26" s="9"/>
      <c r="M26" s="97" t="s">
        <v>8</v>
      </c>
      <c r="N26" s="98"/>
      <c r="O26" s="98"/>
      <c r="P26" s="98"/>
      <c r="Q26" s="98"/>
      <c r="R26" s="98"/>
      <c r="S26" s="94">
        <f>(COUNTIF(C20:K26,"&gt;2")/COUNT(C20:K26))*100</f>
        <v>31.746031746031743</v>
      </c>
      <c r="T26" s="94"/>
      <c r="U26" s="13" t="s">
        <v>0</v>
      </c>
      <c r="V26" s="26"/>
    </row>
    <row r="27" spans="1:23" s="1" customFormat="1" x14ac:dyDescent="0.2">
      <c r="A27" s="87" t="s">
        <v>7</v>
      </c>
      <c r="B27" s="87"/>
      <c r="C27" s="37">
        <f>AVERAGE(C20:C26)</f>
        <v>6.7314285714285713</v>
      </c>
      <c r="D27" s="37">
        <f t="shared" ref="D27:J27" si="1">AVERAGE(D20:D26)</f>
        <v>3.9914285714285711</v>
      </c>
      <c r="E27" s="37">
        <f t="shared" si="1"/>
        <v>2.5328571428571429</v>
      </c>
      <c r="F27" s="37">
        <f t="shared" si="1"/>
        <v>1.7514285714285713</v>
      </c>
      <c r="G27" s="37">
        <f t="shared" si="1"/>
        <v>1.3</v>
      </c>
      <c r="H27" s="37">
        <f t="shared" si="1"/>
        <v>1.0214285714285716</v>
      </c>
      <c r="I27" s="37">
        <f t="shared" si="1"/>
        <v>0.83714285714285708</v>
      </c>
      <c r="J27" s="37">
        <f t="shared" si="1"/>
        <v>0.7142857142857143</v>
      </c>
      <c r="K27" s="37">
        <f>AVERAGE(K20:K26)</f>
        <v>0.6457142857142858</v>
      </c>
      <c r="L27" s="14"/>
      <c r="M27" s="7"/>
      <c r="N27" s="7"/>
      <c r="O27" s="7"/>
      <c r="P27" s="7"/>
      <c r="Q27" s="7"/>
      <c r="R27" s="7"/>
      <c r="S27" s="6"/>
      <c r="T27" s="6"/>
      <c r="U27" s="7"/>
      <c r="V27" s="26"/>
      <c r="W27" s="2"/>
    </row>
    <row r="28" spans="1:23" s="1" customFormat="1" x14ac:dyDescent="0.2">
      <c r="A28" s="6"/>
      <c r="B28" s="6"/>
      <c r="C28" s="43"/>
      <c r="D28" s="43"/>
      <c r="E28" s="43"/>
      <c r="F28" s="43"/>
      <c r="G28" s="43"/>
      <c r="H28" s="43"/>
      <c r="I28" s="43"/>
      <c r="J28" s="43"/>
      <c r="K28" s="43"/>
      <c r="L28" s="7"/>
      <c r="M28" s="7"/>
      <c r="N28" s="7"/>
      <c r="O28" s="7"/>
      <c r="P28" s="7"/>
      <c r="Q28" s="7"/>
      <c r="R28" s="7"/>
      <c r="S28" s="6"/>
      <c r="T28" s="6"/>
      <c r="U28" s="7"/>
      <c r="V28" s="26"/>
    </row>
    <row r="29" spans="1:23" s="1" customFormat="1" x14ac:dyDescent="0.2">
      <c r="A29" s="108" t="s">
        <v>34</v>
      </c>
      <c r="B29" s="15"/>
      <c r="C29" s="42">
        <v>6.75</v>
      </c>
      <c r="D29" s="42">
        <v>3.63</v>
      </c>
      <c r="E29" s="42">
        <v>2.1</v>
      </c>
      <c r="F29" s="42">
        <v>1.38</v>
      </c>
      <c r="G29" s="42">
        <v>0.99</v>
      </c>
      <c r="H29" s="42">
        <v>0.76</v>
      </c>
      <c r="I29" s="42">
        <v>0.62</v>
      </c>
      <c r="J29" s="42">
        <v>0.51</v>
      </c>
      <c r="K29" s="42">
        <v>0.35</v>
      </c>
      <c r="L29" s="9"/>
      <c r="M29" s="90" t="s">
        <v>6</v>
      </c>
      <c r="N29" s="91"/>
      <c r="O29" s="91"/>
      <c r="P29" s="96" t="s">
        <v>1</v>
      </c>
      <c r="Q29" s="96"/>
      <c r="R29" s="96"/>
      <c r="S29" s="88">
        <f>AVERAGE(C29:K35)</f>
        <v>1.8480952380952385</v>
      </c>
      <c r="T29" s="88"/>
      <c r="U29" s="10" t="s">
        <v>0</v>
      </c>
      <c r="V29" s="26"/>
    </row>
    <row r="30" spans="1:23" s="1" customFormat="1" ht="12.75" x14ac:dyDescent="0.2">
      <c r="A30" s="108"/>
      <c r="B30" s="16"/>
      <c r="C30" s="42">
        <v>8.44</v>
      </c>
      <c r="D30" s="42">
        <v>3.98</v>
      </c>
      <c r="E30" s="42">
        <v>2.2400000000000002</v>
      </c>
      <c r="F30" s="42">
        <v>1.45</v>
      </c>
      <c r="G30" s="42">
        <v>1.03</v>
      </c>
      <c r="H30" s="42">
        <v>0.79</v>
      </c>
      <c r="I30" s="42">
        <v>0.62</v>
      </c>
      <c r="J30" s="42">
        <v>0.52</v>
      </c>
      <c r="K30" s="42">
        <v>0.48</v>
      </c>
      <c r="L30" s="9"/>
      <c r="M30" s="100"/>
      <c r="N30" s="101"/>
      <c r="O30" s="101"/>
      <c r="P30" s="99" t="s">
        <v>4</v>
      </c>
      <c r="Q30" s="99"/>
      <c r="R30" s="99"/>
      <c r="S30" s="89">
        <f>MEDIAN(C29:K35)</f>
        <v>1.04</v>
      </c>
      <c r="T30" s="89"/>
      <c r="U30" s="12" t="s">
        <v>0</v>
      </c>
      <c r="V30" s="26"/>
    </row>
    <row r="31" spans="1:23" s="1" customFormat="1" ht="12.75" x14ac:dyDescent="0.2">
      <c r="A31" s="108"/>
      <c r="B31" s="16"/>
      <c r="C31" s="42">
        <v>5.12</v>
      </c>
      <c r="D31" s="42">
        <v>3.33</v>
      </c>
      <c r="E31" s="42">
        <v>2.19</v>
      </c>
      <c r="F31" s="42">
        <v>1.48</v>
      </c>
      <c r="G31" s="42">
        <v>1.06</v>
      </c>
      <c r="H31" s="42">
        <v>0.8</v>
      </c>
      <c r="I31" s="42">
        <v>0.64</v>
      </c>
      <c r="J31" s="42">
        <v>0.55000000000000004</v>
      </c>
      <c r="K31" s="42">
        <v>0.53</v>
      </c>
      <c r="L31" s="9"/>
      <c r="M31" s="100"/>
      <c r="N31" s="101"/>
      <c r="O31" s="101"/>
      <c r="P31" s="99" t="s">
        <v>5</v>
      </c>
      <c r="Q31" s="99"/>
      <c r="R31" s="99"/>
      <c r="S31" s="89">
        <f>SMALL(C29:K35,1)</f>
        <v>0.35</v>
      </c>
      <c r="T31" s="89"/>
      <c r="U31" s="12" t="s">
        <v>0</v>
      </c>
      <c r="V31" s="26"/>
    </row>
    <row r="32" spans="1:23" s="1" customFormat="1" ht="12.75" x14ac:dyDescent="0.2">
      <c r="A32" s="11"/>
      <c r="B32" s="16"/>
      <c r="C32" s="42">
        <v>1.29</v>
      </c>
      <c r="D32" s="42">
        <v>2.88</v>
      </c>
      <c r="E32" s="42">
        <v>2.14</v>
      </c>
      <c r="F32" s="42">
        <v>1.48</v>
      </c>
      <c r="G32" s="42">
        <v>1.06</v>
      </c>
      <c r="H32" s="42">
        <v>0.81</v>
      </c>
      <c r="I32" s="42">
        <v>0.65</v>
      </c>
      <c r="J32" s="42">
        <v>0.56000000000000005</v>
      </c>
      <c r="K32" s="42">
        <v>0.54</v>
      </c>
      <c r="L32" s="9"/>
      <c r="M32" s="100"/>
      <c r="N32" s="101"/>
      <c r="O32" s="101"/>
      <c r="P32" s="99" t="s">
        <v>3</v>
      </c>
      <c r="Q32" s="99"/>
      <c r="R32" s="99"/>
      <c r="S32" s="89">
        <f>LARGE(C29:K35,1)</f>
        <v>8.44</v>
      </c>
      <c r="T32" s="89"/>
      <c r="U32" s="12" t="s">
        <v>0</v>
      </c>
      <c r="V32" s="26"/>
    </row>
    <row r="33" spans="1:23" s="1" customFormat="1" ht="12.75" x14ac:dyDescent="0.2">
      <c r="A33" s="11"/>
      <c r="B33" s="16"/>
      <c r="C33" s="42">
        <v>5.08</v>
      </c>
      <c r="D33" s="42">
        <v>3.35</v>
      </c>
      <c r="E33" s="42">
        <v>2.19</v>
      </c>
      <c r="F33" s="42">
        <v>1.49</v>
      </c>
      <c r="G33" s="42">
        <v>1.06</v>
      </c>
      <c r="H33" s="42">
        <v>0.81</v>
      </c>
      <c r="I33" s="42">
        <v>0.65</v>
      </c>
      <c r="J33" s="42">
        <v>0.56000000000000005</v>
      </c>
      <c r="K33" s="42">
        <v>0.54</v>
      </c>
      <c r="L33" s="9"/>
      <c r="M33" s="90" t="s">
        <v>2</v>
      </c>
      <c r="N33" s="91"/>
      <c r="O33" s="91"/>
      <c r="P33" s="96" t="s">
        <v>9</v>
      </c>
      <c r="Q33" s="96"/>
      <c r="R33" s="96"/>
      <c r="S33" s="88">
        <f>S31/S29</f>
        <v>0.18938417933522284</v>
      </c>
      <c r="T33" s="88"/>
      <c r="U33" s="10"/>
      <c r="V33" s="26"/>
    </row>
    <row r="34" spans="1:23" s="1" customFormat="1" x14ac:dyDescent="0.2">
      <c r="A34" s="7"/>
      <c r="C34" s="42">
        <v>8.43</v>
      </c>
      <c r="D34" s="42">
        <v>3.98</v>
      </c>
      <c r="E34" s="42">
        <v>2.27</v>
      </c>
      <c r="F34" s="42">
        <v>1.46</v>
      </c>
      <c r="G34" s="42">
        <v>1.04</v>
      </c>
      <c r="H34" s="42">
        <v>0.79</v>
      </c>
      <c r="I34" s="42">
        <v>0.64</v>
      </c>
      <c r="J34" s="42">
        <v>0.54</v>
      </c>
      <c r="K34" s="42">
        <v>0.52</v>
      </c>
      <c r="L34" s="9"/>
      <c r="M34" s="92"/>
      <c r="N34" s="93"/>
      <c r="O34" s="93"/>
      <c r="P34" s="95" t="s">
        <v>10</v>
      </c>
      <c r="Q34" s="95"/>
      <c r="R34" s="95"/>
      <c r="S34" s="94">
        <f>S31/S32</f>
        <v>4.1469194312796206E-2</v>
      </c>
      <c r="T34" s="94"/>
      <c r="U34" s="13"/>
      <c r="V34" s="26"/>
    </row>
    <row r="35" spans="1:23" s="1" customFormat="1" ht="12.75" x14ac:dyDescent="0.2">
      <c r="A35" s="11"/>
      <c r="B35" s="16"/>
      <c r="C35" s="42">
        <v>6.76</v>
      </c>
      <c r="D35" s="42">
        <v>3.64</v>
      </c>
      <c r="E35" s="42">
        <v>2.11</v>
      </c>
      <c r="F35" s="42">
        <v>1.37</v>
      </c>
      <c r="G35" s="42">
        <v>0.99</v>
      </c>
      <c r="H35" s="42">
        <v>0.76</v>
      </c>
      <c r="I35" s="42">
        <v>0.62</v>
      </c>
      <c r="J35" s="42">
        <v>0.53</v>
      </c>
      <c r="K35" s="42">
        <v>0.5</v>
      </c>
      <c r="L35" s="9"/>
      <c r="M35" s="97" t="s">
        <v>8</v>
      </c>
      <c r="N35" s="98"/>
      <c r="O35" s="98"/>
      <c r="P35" s="98"/>
      <c r="Q35" s="98"/>
      <c r="R35" s="98"/>
      <c r="S35" s="94">
        <f>(COUNTIF(C29:K35,"&gt;2")/COUNT(C29:K35))*100</f>
        <v>31.746031746031743</v>
      </c>
      <c r="T35" s="94"/>
      <c r="U35" s="13" t="s">
        <v>0</v>
      </c>
      <c r="V35" s="26"/>
    </row>
    <row r="36" spans="1:23" s="1" customFormat="1" x14ac:dyDescent="0.2">
      <c r="A36" s="87" t="s">
        <v>7</v>
      </c>
      <c r="B36" s="87"/>
      <c r="C36" s="37">
        <f t="shared" ref="C36:K36" si="2">AVERAGE(C29:C35)</f>
        <v>5.9814285714285713</v>
      </c>
      <c r="D36" s="37">
        <f t="shared" si="2"/>
        <v>3.5414285714285718</v>
      </c>
      <c r="E36" s="37">
        <f t="shared" si="2"/>
        <v>2.177142857142857</v>
      </c>
      <c r="F36" s="37">
        <f t="shared" si="2"/>
        <v>1.4442857142857146</v>
      </c>
      <c r="G36" s="37">
        <f t="shared" si="2"/>
        <v>1.0328571428571431</v>
      </c>
      <c r="H36" s="37">
        <f t="shared" si="2"/>
        <v>0.78857142857142848</v>
      </c>
      <c r="I36" s="37">
        <f t="shared" si="2"/>
        <v>0.63428571428571423</v>
      </c>
      <c r="J36" s="37">
        <f t="shared" si="2"/>
        <v>0.53857142857142859</v>
      </c>
      <c r="K36" s="37">
        <f t="shared" si="2"/>
        <v>0.49428571428571427</v>
      </c>
      <c r="L36" s="14"/>
      <c r="M36" s="7"/>
      <c r="N36" s="7"/>
      <c r="O36" s="7"/>
      <c r="P36" s="7"/>
      <c r="Q36" s="7"/>
      <c r="R36" s="7"/>
      <c r="S36" s="6"/>
      <c r="T36" s="6"/>
      <c r="U36" s="7"/>
      <c r="V36" s="26"/>
    </row>
    <row r="37" spans="1:23" s="1" customFormat="1" x14ac:dyDescent="0.2">
      <c r="A37" s="6"/>
      <c r="B37" s="6"/>
      <c r="C37" s="43"/>
      <c r="D37" s="43"/>
      <c r="E37" s="43"/>
      <c r="F37" s="43"/>
      <c r="G37" s="43"/>
      <c r="H37" s="43"/>
      <c r="I37" s="43"/>
      <c r="J37" s="43"/>
      <c r="K37" s="43"/>
      <c r="L37" s="7"/>
      <c r="M37" s="7"/>
      <c r="N37" s="7"/>
      <c r="O37" s="7"/>
      <c r="P37" s="7"/>
      <c r="Q37" s="7"/>
      <c r="R37" s="7"/>
      <c r="S37" s="6"/>
      <c r="T37" s="6"/>
      <c r="U37" s="7"/>
      <c r="V37" s="26"/>
    </row>
    <row r="38" spans="1:23" ht="11.25" hidden="1" customHeight="1" x14ac:dyDescent="0.2"/>
    <row r="39" spans="1:23" ht="11.25" hidden="1" customHeight="1" x14ac:dyDescent="0.2"/>
    <row r="40" spans="1:23" s="82" customFormat="1" ht="11.25" hidden="1" customHeight="1" x14ac:dyDescent="0.2"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U40" s="83"/>
      <c r="V40" s="81"/>
      <c r="W40" s="83"/>
    </row>
    <row r="41" spans="1:23" s="82" customFormat="1" ht="11.25" hidden="1" customHeight="1" x14ac:dyDescent="0.2"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U41" s="83"/>
      <c r="V41" s="81"/>
      <c r="W41" s="83"/>
    </row>
    <row r="42" spans="1:23" s="82" customFormat="1" ht="11.25" hidden="1" customHeight="1" x14ac:dyDescent="0.2"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U42" s="83"/>
      <c r="V42" s="81"/>
      <c r="W42" s="83"/>
    </row>
    <row r="43" spans="1:23" s="82" customFormat="1" ht="11.25" hidden="1" customHeight="1" x14ac:dyDescent="0.2"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U43" s="83"/>
      <c r="V43" s="81"/>
      <c r="W43" s="83"/>
    </row>
    <row r="44" spans="1:23" s="82" customFormat="1" ht="11.25" hidden="1" customHeight="1" x14ac:dyDescent="0.2"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U44" s="83"/>
      <c r="V44" s="81"/>
      <c r="W44" s="83"/>
    </row>
    <row r="45" spans="1:23" s="82" customFormat="1" ht="11.25" hidden="1" customHeight="1" x14ac:dyDescent="0.2"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U45" s="83"/>
      <c r="V45" s="81"/>
      <c r="W45" s="83"/>
    </row>
    <row r="46" spans="1:23" s="82" customFormat="1" ht="11.25" hidden="1" customHeight="1" x14ac:dyDescent="0.2"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U46" s="83"/>
      <c r="V46" s="81"/>
      <c r="W46" s="83"/>
    </row>
    <row r="47" spans="1:23" s="82" customFormat="1" ht="11.25" hidden="1" customHeight="1" x14ac:dyDescent="0.2"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U47" s="83"/>
      <c r="V47" s="81"/>
      <c r="W47" s="83"/>
    </row>
    <row r="48" spans="1:23" s="82" customFormat="1" ht="11.25" hidden="1" customHeight="1" x14ac:dyDescent="0.2"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U48" s="83"/>
      <c r="V48" s="81"/>
      <c r="W48" s="83"/>
    </row>
    <row r="49" spans="3:23" s="82" customFormat="1" ht="11.25" hidden="1" customHeight="1" x14ac:dyDescent="0.2"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U49" s="83"/>
      <c r="V49" s="81"/>
      <c r="W49" s="83"/>
    </row>
    <row r="50" spans="3:23" s="82" customFormat="1" ht="11.25" hidden="1" customHeight="1" x14ac:dyDescent="0.2"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U50" s="83"/>
      <c r="V50" s="81"/>
      <c r="W50" s="83"/>
    </row>
    <row r="51" spans="3:23" s="82" customFormat="1" ht="11.25" hidden="1" customHeight="1" x14ac:dyDescent="0.2"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U51" s="83"/>
      <c r="V51" s="81"/>
      <c r="W51" s="83"/>
    </row>
    <row r="52" spans="3:23" s="82" customFormat="1" ht="11.25" hidden="1" customHeight="1" x14ac:dyDescent="0.2"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U52" s="83"/>
      <c r="V52" s="81"/>
      <c r="W52" s="83"/>
    </row>
    <row r="53" spans="3:23" s="82" customFormat="1" ht="11.25" hidden="1" customHeight="1" x14ac:dyDescent="0.2"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U53" s="83"/>
      <c r="V53" s="81"/>
      <c r="W53" s="83"/>
    </row>
    <row r="54" spans="3:23" s="82" customFormat="1" ht="11.25" hidden="1" customHeight="1" x14ac:dyDescent="0.2"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U54" s="83"/>
      <c r="V54" s="81"/>
      <c r="W54" s="83"/>
    </row>
    <row r="55" spans="3:23" s="82" customFormat="1" ht="11.25" hidden="1" customHeight="1" x14ac:dyDescent="0.2"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U55" s="83"/>
      <c r="V55" s="81"/>
      <c r="W55" s="83"/>
    </row>
    <row r="56" spans="3:23" ht="11.25" hidden="1" customHeight="1" x14ac:dyDescent="0.2"/>
    <row r="57" spans="3:23" ht="11.25" hidden="1" customHeight="1" x14ac:dyDescent="0.2"/>
    <row r="58" spans="3:23" ht="11.25" hidden="1" customHeight="1" x14ac:dyDescent="0.2"/>
    <row r="59" spans="3:23" ht="11.25" hidden="1" customHeight="1" x14ac:dyDescent="0.2"/>
    <row r="60" spans="3:23" ht="11.25" hidden="1" customHeight="1" x14ac:dyDescent="0.2"/>
    <row r="61" spans="3:23" ht="11.25" hidden="1" customHeight="1" x14ac:dyDescent="0.2"/>
    <row r="62" spans="3:23" ht="11.25" hidden="1" customHeight="1" x14ac:dyDescent="0.2"/>
    <row r="63" spans="3:23" ht="11.25" hidden="1" customHeight="1" x14ac:dyDescent="0.2"/>
    <row r="64" spans="3:23" ht="11.25" hidden="1" customHeight="1" x14ac:dyDescent="0.2"/>
  </sheetData>
  <mergeCells count="40">
    <mergeCell ref="A17:B17"/>
    <mergeCell ref="N17:U17"/>
    <mergeCell ref="A18:D18"/>
    <mergeCell ref="M18:N18"/>
    <mergeCell ref="M20:O23"/>
    <mergeCell ref="P20:R20"/>
    <mergeCell ref="S20:T20"/>
    <mergeCell ref="P21:R21"/>
    <mergeCell ref="S21:T21"/>
    <mergeCell ref="P22:R22"/>
    <mergeCell ref="A20:A22"/>
    <mergeCell ref="S22:T22"/>
    <mergeCell ref="P23:R23"/>
    <mergeCell ref="S23:T23"/>
    <mergeCell ref="M24:O25"/>
    <mergeCell ref="P24:R24"/>
    <mergeCell ref="S24:T24"/>
    <mergeCell ref="P25:R25"/>
    <mergeCell ref="S25:T25"/>
    <mergeCell ref="M26:R26"/>
    <mergeCell ref="S26:T26"/>
    <mergeCell ref="A27:B27"/>
    <mergeCell ref="M29:O32"/>
    <mergeCell ref="P29:R29"/>
    <mergeCell ref="S29:T29"/>
    <mergeCell ref="P30:R30"/>
    <mergeCell ref="S30:T30"/>
    <mergeCell ref="P31:R31"/>
    <mergeCell ref="S31:T31"/>
    <mergeCell ref="A29:A31"/>
    <mergeCell ref="M35:R35"/>
    <mergeCell ref="S35:T35"/>
    <mergeCell ref="A36:B36"/>
    <mergeCell ref="P32:R32"/>
    <mergeCell ref="S32:T32"/>
    <mergeCell ref="M33:O34"/>
    <mergeCell ref="P33:R33"/>
    <mergeCell ref="S33:T33"/>
    <mergeCell ref="P34:R34"/>
    <mergeCell ref="S34:T34"/>
  </mergeCells>
  <conditionalFormatting sqref="C29:K35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20:K26">
    <cfRule type="colorScale" priority="5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1">
    <dataValidation type="list" allowBlank="1" showInputMessage="1" showErrorMessage="1" sqref="M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tabSelected="1" zoomScaleNormal="100" zoomScaleSheetLayoutView="100" zoomScalePageLayoutView="70" workbookViewId="0">
      <selection activeCell="U36" sqref="A1:U36"/>
    </sheetView>
  </sheetViews>
  <sheetFormatPr defaultColWidth="0" defaultRowHeight="11.25" customHeight="1" zeroHeight="1" x14ac:dyDescent="0.2"/>
  <cols>
    <col min="1" max="1" width="7.7109375" style="82" customWidth="1"/>
    <col min="2" max="2" width="1" style="82" customWidth="1"/>
    <col min="3" max="11" width="4.85546875" style="83" customWidth="1"/>
    <col min="12" max="12" width="3.7109375" style="83" customWidth="1"/>
    <col min="13" max="13" width="5.28515625" style="83" customWidth="1"/>
    <col min="14" max="18" width="3.85546875" style="83" customWidth="1"/>
    <col min="19" max="20" width="3.28515625" style="82" customWidth="1"/>
    <col min="21" max="21" width="2.42578125" style="83" customWidth="1"/>
    <col min="22" max="22" width="1.28515625" style="81" customWidth="1"/>
    <col min="23" max="23" width="0" style="83" hidden="1" customWidth="1"/>
    <col min="24" max="16384" width="9.140625" style="83" hidden="1"/>
  </cols>
  <sheetData>
    <row r="1" spans="1:22" s="3" customFormat="1" x14ac:dyDescent="0.2">
      <c r="A1" s="4"/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4"/>
      <c r="T1" s="4"/>
      <c r="U1" s="5"/>
      <c r="V1" s="75"/>
    </row>
    <row r="2" spans="1:22" s="3" customFormat="1" x14ac:dyDescent="0.2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4"/>
      <c r="T2" s="4"/>
      <c r="U2" s="5"/>
      <c r="V2" s="75"/>
    </row>
    <row r="3" spans="1:22" s="3" customFormat="1" x14ac:dyDescent="0.2">
      <c r="A3" s="4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4"/>
      <c r="T3" s="4"/>
      <c r="U3" s="5"/>
      <c r="V3" s="75"/>
    </row>
    <row r="4" spans="1:22" s="3" customFormat="1" x14ac:dyDescent="0.2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4"/>
      <c r="T4" s="4"/>
      <c r="U4" s="5"/>
      <c r="V4" s="75"/>
    </row>
    <row r="5" spans="1:22" s="3" customFormat="1" x14ac:dyDescent="0.2">
      <c r="A5" s="4"/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4"/>
      <c r="T5" s="4"/>
      <c r="U5" s="5"/>
      <c r="V5" s="75"/>
    </row>
    <row r="6" spans="1:22" s="3" customFormat="1" x14ac:dyDescent="0.2">
      <c r="A6" s="4"/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4"/>
      <c r="T6" s="4"/>
      <c r="U6" s="5"/>
      <c r="V6" s="75"/>
    </row>
    <row r="7" spans="1:22" s="3" customFormat="1" x14ac:dyDescent="0.2">
      <c r="A7" s="4"/>
      <c r="B7" s="4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4"/>
      <c r="T7" s="4"/>
      <c r="U7" s="5"/>
      <c r="V7" s="75"/>
    </row>
    <row r="8" spans="1:22" s="3" customFormat="1" x14ac:dyDescent="0.2">
      <c r="A8" s="4"/>
      <c r="B8" s="4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4"/>
      <c r="T8" s="4"/>
      <c r="U8" s="5"/>
      <c r="V8" s="75"/>
    </row>
    <row r="9" spans="1:22" s="3" customFormat="1" x14ac:dyDescent="0.2">
      <c r="A9" s="4"/>
      <c r="B9" s="4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4"/>
      <c r="T9" s="4"/>
      <c r="U9" s="5"/>
      <c r="V9" s="75"/>
    </row>
    <row r="10" spans="1:22" s="3" customFormat="1" x14ac:dyDescent="0.2">
      <c r="A10" s="4"/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4"/>
      <c r="T10" s="4"/>
      <c r="U10" s="5"/>
      <c r="V10" s="75"/>
    </row>
    <row r="11" spans="1:22" s="3" customFormat="1" x14ac:dyDescent="0.2">
      <c r="A11" s="4"/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4"/>
      <c r="T11" s="4"/>
      <c r="U11" s="5"/>
      <c r="V11" s="75"/>
    </row>
    <row r="12" spans="1:22" s="3" customFormat="1" x14ac:dyDescent="0.2">
      <c r="A12" s="4"/>
      <c r="B12" s="4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4"/>
      <c r="T12" s="4"/>
      <c r="U12" s="5"/>
      <c r="V12" s="75"/>
    </row>
    <row r="13" spans="1:22" s="3" customFormat="1" x14ac:dyDescent="0.2">
      <c r="A13" s="4"/>
      <c r="B13" s="4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4"/>
      <c r="T13" s="4"/>
      <c r="U13" s="5"/>
      <c r="V13" s="75"/>
    </row>
    <row r="14" spans="1:22" s="3" customFormat="1" x14ac:dyDescent="0.2">
      <c r="A14" s="4"/>
      <c r="B14" s="4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4"/>
      <c r="T14" s="4"/>
      <c r="U14" s="5"/>
      <c r="V14" s="75"/>
    </row>
    <row r="15" spans="1:22" s="3" customFormat="1" x14ac:dyDescent="0.2">
      <c r="A15" s="4"/>
      <c r="B15" s="4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4"/>
      <c r="T15" s="4"/>
      <c r="U15" s="5"/>
      <c r="V15" s="75"/>
    </row>
    <row r="16" spans="1:22" s="3" customFormat="1" x14ac:dyDescent="0.2">
      <c r="A16" s="4"/>
      <c r="B16" s="4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4"/>
      <c r="T16" s="4"/>
      <c r="U16" s="5"/>
      <c r="V16" s="75"/>
    </row>
    <row r="17" spans="1:23" s="1" customFormat="1" x14ac:dyDescent="0.2">
      <c r="A17" s="103" t="s">
        <v>17</v>
      </c>
      <c r="B17" s="103"/>
      <c r="C17" s="30">
        <v>0.5</v>
      </c>
      <c r="D17" s="31">
        <f t="shared" ref="D17:K17" si="0">C17+$E$18</f>
        <v>1</v>
      </c>
      <c r="E17" s="31">
        <f t="shared" si="0"/>
        <v>1.5</v>
      </c>
      <c r="F17" s="31">
        <f t="shared" si="0"/>
        <v>2</v>
      </c>
      <c r="G17" s="31">
        <f t="shared" si="0"/>
        <v>2.5</v>
      </c>
      <c r="H17" s="31">
        <f t="shared" si="0"/>
        <v>3</v>
      </c>
      <c r="I17" s="31">
        <f t="shared" si="0"/>
        <v>3.5</v>
      </c>
      <c r="J17" s="31">
        <f t="shared" si="0"/>
        <v>4</v>
      </c>
      <c r="K17" s="31">
        <f t="shared" si="0"/>
        <v>4.5</v>
      </c>
      <c r="L17" s="32" t="s">
        <v>18</v>
      </c>
      <c r="M17" s="33" t="s">
        <v>12</v>
      </c>
      <c r="N17" s="105" t="s">
        <v>30</v>
      </c>
      <c r="O17" s="105"/>
      <c r="P17" s="105"/>
      <c r="Q17" s="105"/>
      <c r="R17" s="105"/>
      <c r="S17" s="105"/>
      <c r="T17" s="105"/>
      <c r="U17" s="105"/>
      <c r="V17" s="26"/>
    </row>
    <row r="18" spans="1:23" s="1" customFormat="1" x14ac:dyDescent="0.2">
      <c r="A18" s="107" t="s">
        <v>16</v>
      </c>
      <c r="B18" s="107"/>
      <c r="C18" s="107"/>
      <c r="D18" s="107"/>
      <c r="E18" s="29">
        <v>0.5</v>
      </c>
      <c r="F18" s="85" t="s">
        <v>13</v>
      </c>
      <c r="H18" s="22"/>
      <c r="I18" s="22"/>
      <c r="J18" s="22"/>
      <c r="K18" s="22"/>
      <c r="L18" s="84"/>
      <c r="M18" s="102"/>
      <c r="N18" s="102"/>
      <c r="O18" s="26"/>
      <c r="P18" s="7"/>
      <c r="Q18" s="7"/>
      <c r="R18" s="7"/>
      <c r="S18" s="7"/>
      <c r="T18" s="7"/>
      <c r="U18" s="7"/>
      <c r="V18" s="7"/>
    </row>
    <row r="19" spans="1:23" s="1" customFormat="1" x14ac:dyDescent="0.2">
      <c r="A19" s="77"/>
      <c r="B19" s="77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6"/>
      <c r="N19" s="26"/>
      <c r="O19" s="26"/>
      <c r="P19" s="26"/>
      <c r="Q19" s="26"/>
      <c r="R19" s="26"/>
      <c r="S19" s="77"/>
      <c r="T19" s="77"/>
      <c r="U19" s="26"/>
      <c r="V19" s="26"/>
    </row>
    <row r="20" spans="1:23" s="1" customFormat="1" x14ac:dyDescent="0.2">
      <c r="A20" s="108" t="s">
        <v>31</v>
      </c>
      <c r="B20" s="15"/>
      <c r="C20" s="44">
        <v>7.64</v>
      </c>
      <c r="D20" s="44">
        <v>3.94</v>
      </c>
      <c r="E20" s="44">
        <v>2.34</v>
      </c>
      <c r="F20" s="44">
        <v>1.58</v>
      </c>
      <c r="G20" s="44">
        <v>1.1499999999999999</v>
      </c>
      <c r="H20" s="44">
        <v>0.91</v>
      </c>
      <c r="I20" s="44">
        <v>0.75</v>
      </c>
      <c r="J20" s="44">
        <v>0.62</v>
      </c>
      <c r="K20" s="44">
        <v>0.43</v>
      </c>
      <c r="L20" s="9"/>
      <c r="M20" s="90" t="s">
        <v>6</v>
      </c>
      <c r="N20" s="91"/>
      <c r="O20" s="91"/>
      <c r="P20" s="96" t="s">
        <v>1</v>
      </c>
      <c r="Q20" s="96"/>
      <c r="R20" s="96"/>
      <c r="S20" s="88">
        <f>AVERAGE(C20:K26)</f>
        <v>2.0674603174603177</v>
      </c>
      <c r="T20" s="88"/>
      <c r="U20" s="10" t="s">
        <v>0</v>
      </c>
      <c r="V20" s="26"/>
    </row>
    <row r="21" spans="1:23" s="1" customFormat="1" ht="12.75" x14ac:dyDescent="0.2">
      <c r="A21" s="108"/>
      <c r="B21" s="16"/>
      <c r="C21" s="44">
        <v>9.4</v>
      </c>
      <c r="D21" s="44">
        <v>4.32</v>
      </c>
      <c r="E21" s="44">
        <v>2.44</v>
      </c>
      <c r="F21" s="44">
        <v>1.61</v>
      </c>
      <c r="G21" s="44">
        <v>1.2</v>
      </c>
      <c r="H21" s="44">
        <v>0.95</v>
      </c>
      <c r="I21" s="44">
        <v>0.77</v>
      </c>
      <c r="J21" s="44">
        <v>0.65</v>
      </c>
      <c r="K21" s="44">
        <v>0.59</v>
      </c>
      <c r="L21" s="9"/>
      <c r="M21" s="100"/>
      <c r="N21" s="101"/>
      <c r="O21" s="101"/>
      <c r="P21" s="99" t="s">
        <v>4</v>
      </c>
      <c r="Q21" s="99"/>
      <c r="R21" s="99"/>
      <c r="S21" s="89">
        <f>MEDIAN(C20:K26)</f>
        <v>1.2</v>
      </c>
      <c r="T21" s="89"/>
      <c r="U21" s="12" t="s">
        <v>0</v>
      </c>
      <c r="V21" s="26"/>
    </row>
    <row r="22" spans="1:23" s="1" customFormat="1" ht="12.75" x14ac:dyDescent="0.2">
      <c r="A22" s="108"/>
      <c r="B22" s="16"/>
      <c r="C22" s="44">
        <v>5.73</v>
      </c>
      <c r="D22" s="44">
        <v>3.49</v>
      </c>
      <c r="E22" s="44">
        <v>2.27</v>
      </c>
      <c r="F22" s="44">
        <v>1.64</v>
      </c>
      <c r="G22" s="44">
        <v>1.25</v>
      </c>
      <c r="H22" s="44">
        <v>0.98</v>
      </c>
      <c r="I22" s="44">
        <v>0.81</v>
      </c>
      <c r="J22" s="44">
        <v>0.69</v>
      </c>
      <c r="K22" s="44">
        <v>0.66</v>
      </c>
      <c r="L22" s="9"/>
      <c r="M22" s="100"/>
      <c r="N22" s="101"/>
      <c r="O22" s="101"/>
      <c r="P22" s="99" t="s">
        <v>5</v>
      </c>
      <c r="Q22" s="99"/>
      <c r="R22" s="99"/>
      <c r="S22" s="89">
        <f>SMALL(C20:K26,1)</f>
        <v>0.43</v>
      </c>
      <c r="T22" s="89"/>
      <c r="U22" s="12" t="s">
        <v>0</v>
      </c>
      <c r="V22" s="26"/>
    </row>
    <row r="23" spans="1:23" s="1" customFormat="1" ht="12.75" x14ac:dyDescent="0.2">
      <c r="A23" s="8"/>
      <c r="B23" s="16"/>
      <c r="C23" s="44">
        <v>0.95</v>
      </c>
      <c r="D23" s="44">
        <v>1.91</v>
      </c>
      <c r="E23" s="44">
        <v>2.13</v>
      </c>
      <c r="F23" s="44">
        <v>1.67</v>
      </c>
      <c r="G23" s="44">
        <v>1.29</v>
      </c>
      <c r="H23" s="44">
        <v>1.01</v>
      </c>
      <c r="I23" s="44">
        <v>0.83</v>
      </c>
      <c r="J23" s="44">
        <v>0.71</v>
      </c>
      <c r="K23" s="44">
        <v>0.68</v>
      </c>
      <c r="L23" s="9"/>
      <c r="M23" s="100"/>
      <c r="N23" s="101"/>
      <c r="O23" s="101"/>
      <c r="P23" s="99" t="s">
        <v>3</v>
      </c>
      <c r="Q23" s="99"/>
      <c r="R23" s="99"/>
      <c r="S23" s="89">
        <f>LARGE(C20:K26,1)</f>
        <v>9.67</v>
      </c>
      <c r="T23" s="89"/>
      <c r="U23" s="12" t="s">
        <v>0</v>
      </c>
      <c r="V23" s="26"/>
    </row>
    <row r="24" spans="1:23" s="1" customFormat="1" ht="12.75" x14ac:dyDescent="0.2">
      <c r="A24" s="8"/>
      <c r="B24" s="16"/>
      <c r="C24" s="44">
        <v>5.79</v>
      </c>
      <c r="D24" s="44">
        <v>3.58</v>
      </c>
      <c r="E24" s="44">
        <v>2.2799999999999998</v>
      </c>
      <c r="F24" s="44">
        <v>1.66</v>
      </c>
      <c r="G24" s="44">
        <v>1.25</v>
      </c>
      <c r="H24" s="44">
        <v>0.99</v>
      </c>
      <c r="I24" s="44">
        <v>0.82</v>
      </c>
      <c r="J24" s="44">
        <v>0.71</v>
      </c>
      <c r="K24" s="44">
        <v>0.67</v>
      </c>
      <c r="L24" s="9"/>
      <c r="M24" s="90" t="s">
        <v>2</v>
      </c>
      <c r="N24" s="91"/>
      <c r="O24" s="91"/>
      <c r="P24" s="96" t="s">
        <v>9</v>
      </c>
      <c r="Q24" s="96"/>
      <c r="R24" s="96"/>
      <c r="S24" s="88">
        <f>S22/S20</f>
        <v>0.20798464491362761</v>
      </c>
      <c r="T24" s="88"/>
      <c r="U24" s="10"/>
      <c r="V24" s="26"/>
    </row>
    <row r="25" spans="1:23" s="1" customFormat="1" x14ac:dyDescent="0.2">
      <c r="A25" s="7"/>
      <c r="C25" s="44">
        <v>9.67</v>
      </c>
      <c r="D25" s="44">
        <v>4.46</v>
      </c>
      <c r="E25" s="44">
        <v>2.5299999999999998</v>
      </c>
      <c r="F25" s="44">
        <v>1.64</v>
      </c>
      <c r="G25" s="44">
        <v>1.21</v>
      </c>
      <c r="H25" s="44">
        <v>0.95</v>
      </c>
      <c r="I25" s="44">
        <v>0.79</v>
      </c>
      <c r="J25" s="44">
        <v>0.68</v>
      </c>
      <c r="K25" s="44">
        <v>0.64</v>
      </c>
      <c r="L25" s="9"/>
      <c r="M25" s="92"/>
      <c r="N25" s="93"/>
      <c r="O25" s="93"/>
      <c r="P25" s="95" t="s">
        <v>10</v>
      </c>
      <c r="Q25" s="95"/>
      <c r="R25" s="95"/>
      <c r="S25" s="94">
        <f>S22/S23</f>
        <v>4.4467425025853151E-2</v>
      </c>
      <c r="T25" s="94"/>
      <c r="U25" s="13"/>
      <c r="V25" s="26"/>
    </row>
    <row r="26" spans="1:23" s="1" customFormat="1" ht="12.75" x14ac:dyDescent="0.2">
      <c r="A26" s="11"/>
      <c r="B26" s="16"/>
      <c r="C26" s="44">
        <v>7.83</v>
      </c>
      <c r="D26" s="44">
        <v>4.05</v>
      </c>
      <c r="E26" s="44">
        <v>2.39</v>
      </c>
      <c r="F26" s="44">
        <v>1.6</v>
      </c>
      <c r="G26" s="44">
        <v>1.1599999999999999</v>
      </c>
      <c r="H26" s="44">
        <v>0.91</v>
      </c>
      <c r="I26" s="44">
        <v>0.75</v>
      </c>
      <c r="J26" s="44">
        <v>0.65</v>
      </c>
      <c r="K26" s="44">
        <v>0.6</v>
      </c>
      <c r="L26" s="9"/>
      <c r="M26" s="97" t="s">
        <v>8</v>
      </c>
      <c r="N26" s="98"/>
      <c r="O26" s="98"/>
      <c r="P26" s="98"/>
      <c r="Q26" s="98"/>
      <c r="R26" s="98"/>
      <c r="S26" s="94">
        <f>(COUNTIF(C20:K26,"&gt;2")/COUNT(C20:K26))*100</f>
        <v>30.158730158730158</v>
      </c>
      <c r="T26" s="94"/>
      <c r="U26" s="13" t="s">
        <v>0</v>
      </c>
      <c r="V26" s="26"/>
    </row>
    <row r="27" spans="1:23" s="1" customFormat="1" x14ac:dyDescent="0.2">
      <c r="A27" s="87" t="s">
        <v>7</v>
      </c>
      <c r="B27" s="87"/>
      <c r="C27" s="37">
        <f>AVERAGE(C20:C26)</f>
        <v>6.7157142857142853</v>
      </c>
      <c r="D27" s="37">
        <f t="shared" ref="D27:J27" si="1">AVERAGE(D20:D26)</f>
        <v>3.6785714285714293</v>
      </c>
      <c r="E27" s="37">
        <f t="shared" si="1"/>
        <v>2.34</v>
      </c>
      <c r="F27" s="37">
        <f t="shared" si="1"/>
        <v>1.6285714285714286</v>
      </c>
      <c r="G27" s="37">
        <f t="shared" si="1"/>
        <v>1.2157142857142857</v>
      </c>
      <c r="H27" s="37">
        <f t="shared" si="1"/>
        <v>0.95714285714285718</v>
      </c>
      <c r="I27" s="37">
        <f t="shared" si="1"/>
        <v>0.78857142857142848</v>
      </c>
      <c r="J27" s="37">
        <f t="shared" si="1"/>
        <v>0.67285714285714282</v>
      </c>
      <c r="K27" s="37">
        <f>AVERAGE(K20:K26)</f>
        <v>0.6100000000000001</v>
      </c>
      <c r="L27" s="14"/>
      <c r="M27" s="7"/>
      <c r="N27" s="7"/>
      <c r="O27" s="7"/>
      <c r="P27" s="7"/>
      <c r="Q27" s="7"/>
      <c r="R27" s="7"/>
      <c r="S27" s="6"/>
      <c r="T27" s="6"/>
      <c r="U27" s="7"/>
      <c r="V27" s="26"/>
      <c r="W27" s="2"/>
    </row>
    <row r="28" spans="1:23" s="1" customFormat="1" x14ac:dyDescent="0.2">
      <c r="A28" s="6"/>
      <c r="B28" s="6"/>
      <c r="C28" s="43"/>
      <c r="D28" s="43"/>
      <c r="E28" s="43"/>
      <c r="F28" s="43"/>
      <c r="G28" s="43"/>
      <c r="H28" s="43"/>
      <c r="I28" s="43"/>
      <c r="J28" s="43"/>
      <c r="K28" s="43"/>
      <c r="L28" s="7"/>
      <c r="M28" s="7"/>
      <c r="N28" s="7"/>
      <c r="O28" s="7"/>
      <c r="P28" s="7"/>
      <c r="Q28" s="7"/>
      <c r="R28" s="7"/>
      <c r="S28" s="6"/>
      <c r="T28" s="6"/>
      <c r="U28" s="7"/>
      <c r="V28" s="26"/>
    </row>
    <row r="29" spans="1:23" s="1" customFormat="1" x14ac:dyDescent="0.2">
      <c r="A29" s="108" t="s">
        <v>32</v>
      </c>
      <c r="B29" s="15"/>
      <c r="C29" s="42">
        <v>7.02</v>
      </c>
      <c r="D29" s="42">
        <v>3.59</v>
      </c>
      <c r="E29" s="42">
        <v>2.06</v>
      </c>
      <c r="F29" s="42">
        <v>1.32</v>
      </c>
      <c r="G29" s="42">
        <v>0.93</v>
      </c>
      <c r="H29" s="42">
        <v>0.71</v>
      </c>
      <c r="I29" s="42">
        <v>0.57999999999999996</v>
      </c>
      <c r="J29" s="42">
        <v>0.48</v>
      </c>
      <c r="K29" s="42">
        <v>0.33</v>
      </c>
      <c r="L29" s="9"/>
      <c r="M29" s="90" t="s">
        <v>6</v>
      </c>
      <c r="N29" s="91"/>
      <c r="O29" s="91"/>
      <c r="P29" s="96" t="s">
        <v>1</v>
      </c>
      <c r="Q29" s="96"/>
      <c r="R29" s="96"/>
      <c r="S29" s="88">
        <f>AVERAGE(C29:K35)</f>
        <v>1.7871428571428567</v>
      </c>
      <c r="T29" s="88"/>
      <c r="U29" s="10" t="s">
        <v>0</v>
      </c>
      <c r="V29" s="26"/>
    </row>
    <row r="30" spans="1:23" s="1" customFormat="1" ht="12.75" x14ac:dyDescent="0.2">
      <c r="A30" s="108"/>
      <c r="B30" s="16"/>
      <c r="C30" s="42">
        <v>8.81</v>
      </c>
      <c r="D30" s="42">
        <v>4.01</v>
      </c>
      <c r="E30" s="42">
        <v>2.1800000000000002</v>
      </c>
      <c r="F30" s="42">
        <v>1.35</v>
      </c>
      <c r="G30" s="42">
        <v>0.96</v>
      </c>
      <c r="H30" s="42">
        <v>0.75</v>
      </c>
      <c r="I30" s="42">
        <v>0.6</v>
      </c>
      <c r="J30" s="42">
        <v>0.5</v>
      </c>
      <c r="K30" s="42">
        <v>0.47</v>
      </c>
      <c r="L30" s="9"/>
      <c r="M30" s="100"/>
      <c r="N30" s="101"/>
      <c r="O30" s="101"/>
      <c r="P30" s="99" t="s">
        <v>4</v>
      </c>
      <c r="Q30" s="99"/>
      <c r="R30" s="99"/>
      <c r="S30" s="89">
        <f>MEDIAN(C29:K35)</f>
        <v>0.96</v>
      </c>
      <c r="T30" s="89"/>
      <c r="U30" s="12" t="s">
        <v>0</v>
      </c>
      <c r="V30" s="26"/>
    </row>
    <row r="31" spans="1:23" s="1" customFormat="1" ht="12.75" x14ac:dyDescent="0.2">
      <c r="A31" s="108"/>
      <c r="B31" s="16"/>
      <c r="C31" s="42">
        <v>5.15</v>
      </c>
      <c r="D31" s="42">
        <v>3.17</v>
      </c>
      <c r="E31" s="42">
        <v>1.98</v>
      </c>
      <c r="F31" s="42">
        <v>1.38</v>
      </c>
      <c r="G31" s="42">
        <v>1.01</v>
      </c>
      <c r="H31" s="42">
        <v>0.77</v>
      </c>
      <c r="I31" s="42">
        <v>0.62</v>
      </c>
      <c r="J31" s="42">
        <v>0.53</v>
      </c>
      <c r="K31" s="42">
        <v>0.52</v>
      </c>
      <c r="L31" s="9"/>
      <c r="M31" s="100"/>
      <c r="N31" s="101"/>
      <c r="O31" s="101"/>
      <c r="P31" s="99" t="s">
        <v>5</v>
      </c>
      <c r="Q31" s="99"/>
      <c r="R31" s="99"/>
      <c r="S31" s="89">
        <f>SMALL(C29:K35,1)</f>
        <v>0.33</v>
      </c>
      <c r="T31" s="89"/>
      <c r="U31" s="12" t="s">
        <v>0</v>
      </c>
      <c r="V31" s="26"/>
    </row>
    <row r="32" spans="1:23" s="1" customFormat="1" ht="12.75" x14ac:dyDescent="0.2">
      <c r="A32" s="11"/>
      <c r="B32" s="16"/>
      <c r="C32" s="42">
        <v>0.61</v>
      </c>
      <c r="D32" s="42">
        <v>1.61</v>
      </c>
      <c r="E32" s="42">
        <v>1.83</v>
      </c>
      <c r="F32" s="42">
        <v>1.4</v>
      </c>
      <c r="G32" s="42">
        <v>1.04</v>
      </c>
      <c r="H32" s="42">
        <v>0.8</v>
      </c>
      <c r="I32" s="42">
        <v>0.64</v>
      </c>
      <c r="J32" s="42">
        <v>0.55000000000000004</v>
      </c>
      <c r="K32" s="42">
        <v>0.53</v>
      </c>
      <c r="L32" s="9"/>
      <c r="M32" s="100"/>
      <c r="N32" s="101"/>
      <c r="O32" s="101"/>
      <c r="P32" s="99" t="s">
        <v>3</v>
      </c>
      <c r="Q32" s="99"/>
      <c r="R32" s="99"/>
      <c r="S32" s="89">
        <f>LARGE(C29:K35,1)</f>
        <v>8.81</v>
      </c>
      <c r="T32" s="89"/>
      <c r="U32" s="12" t="s">
        <v>0</v>
      </c>
      <c r="V32" s="26"/>
    </row>
    <row r="33" spans="1:23" s="1" customFormat="1" ht="12.75" x14ac:dyDescent="0.2">
      <c r="A33" s="11"/>
      <c r="B33" s="16"/>
      <c r="C33" s="42">
        <v>5.09</v>
      </c>
      <c r="D33" s="42">
        <v>3.17</v>
      </c>
      <c r="E33" s="42">
        <v>1.97</v>
      </c>
      <c r="F33" s="42">
        <v>1.38</v>
      </c>
      <c r="G33" s="42">
        <v>1</v>
      </c>
      <c r="H33" s="42">
        <v>0.77</v>
      </c>
      <c r="I33" s="42">
        <v>0.63</v>
      </c>
      <c r="J33" s="42">
        <v>0.54</v>
      </c>
      <c r="K33" s="42">
        <v>0.53</v>
      </c>
      <c r="L33" s="9"/>
      <c r="M33" s="90" t="s">
        <v>2</v>
      </c>
      <c r="N33" s="91"/>
      <c r="O33" s="91"/>
      <c r="P33" s="96" t="s">
        <v>9</v>
      </c>
      <c r="Q33" s="96"/>
      <c r="R33" s="96"/>
      <c r="S33" s="88">
        <f>S31/S29</f>
        <v>0.18465227817745808</v>
      </c>
      <c r="T33" s="88"/>
      <c r="U33" s="10"/>
      <c r="V33" s="26"/>
    </row>
    <row r="34" spans="1:23" s="1" customFormat="1" x14ac:dyDescent="0.2">
      <c r="A34" s="7"/>
      <c r="C34" s="42">
        <v>8.7200000000000006</v>
      </c>
      <c r="D34" s="42">
        <v>3.99</v>
      </c>
      <c r="E34" s="42">
        <v>2.19</v>
      </c>
      <c r="F34" s="42">
        <v>1.36</v>
      </c>
      <c r="G34" s="42">
        <v>0.97</v>
      </c>
      <c r="H34" s="42">
        <v>0.75</v>
      </c>
      <c r="I34" s="42">
        <v>0.61</v>
      </c>
      <c r="J34" s="42">
        <v>0.52</v>
      </c>
      <c r="K34" s="42">
        <v>0.5</v>
      </c>
      <c r="L34" s="9"/>
      <c r="M34" s="92"/>
      <c r="N34" s="93"/>
      <c r="O34" s="93"/>
      <c r="P34" s="95" t="s">
        <v>10</v>
      </c>
      <c r="Q34" s="95"/>
      <c r="R34" s="95"/>
      <c r="S34" s="94">
        <f>S31/S32</f>
        <v>3.7457434733257661E-2</v>
      </c>
      <c r="T34" s="94"/>
      <c r="U34" s="13"/>
      <c r="V34" s="26"/>
    </row>
    <row r="35" spans="1:23" s="1" customFormat="1" ht="12.75" x14ac:dyDescent="0.2">
      <c r="A35" s="11"/>
      <c r="B35" s="16"/>
      <c r="C35" s="42">
        <v>6.98</v>
      </c>
      <c r="D35" s="42">
        <v>3.58</v>
      </c>
      <c r="E35" s="42">
        <v>2.0499999999999998</v>
      </c>
      <c r="F35" s="42">
        <v>1.31</v>
      </c>
      <c r="G35" s="42">
        <v>0.92</v>
      </c>
      <c r="H35" s="42">
        <v>0.71</v>
      </c>
      <c r="I35" s="42">
        <v>0.57999999999999996</v>
      </c>
      <c r="J35" s="42">
        <v>0.51</v>
      </c>
      <c r="K35" s="42">
        <v>0.47</v>
      </c>
      <c r="L35" s="9"/>
      <c r="M35" s="97" t="s">
        <v>8</v>
      </c>
      <c r="N35" s="98"/>
      <c r="O35" s="98"/>
      <c r="P35" s="98"/>
      <c r="Q35" s="98"/>
      <c r="R35" s="98"/>
      <c r="S35" s="94">
        <f>(COUNTIF(C29:K35,"&gt;2")/COUNT(C29:K35))*100</f>
        <v>25.396825396825395</v>
      </c>
      <c r="T35" s="94"/>
      <c r="U35" s="13" t="s">
        <v>0</v>
      </c>
      <c r="V35" s="26"/>
    </row>
    <row r="36" spans="1:23" s="1" customFormat="1" x14ac:dyDescent="0.2">
      <c r="A36" s="87" t="s">
        <v>7</v>
      </c>
      <c r="B36" s="87"/>
      <c r="C36" s="37">
        <f t="shared" ref="C36:K36" si="2">AVERAGE(C29:C35)</f>
        <v>6.0542857142857134</v>
      </c>
      <c r="D36" s="37">
        <f t="shared" si="2"/>
        <v>3.3028571428571425</v>
      </c>
      <c r="E36" s="37">
        <f t="shared" si="2"/>
        <v>2.0371428571428574</v>
      </c>
      <c r="F36" s="37">
        <f t="shared" si="2"/>
        <v>1.3571428571428572</v>
      </c>
      <c r="G36" s="37">
        <f t="shared" si="2"/>
        <v>0.97571428571428576</v>
      </c>
      <c r="H36" s="37">
        <f t="shared" si="2"/>
        <v>0.75142857142857156</v>
      </c>
      <c r="I36" s="37">
        <f t="shared" si="2"/>
        <v>0.60857142857142854</v>
      </c>
      <c r="J36" s="37">
        <f t="shared" si="2"/>
        <v>0.51857142857142857</v>
      </c>
      <c r="K36" s="37">
        <f t="shared" si="2"/>
        <v>0.47857142857142854</v>
      </c>
      <c r="L36" s="14"/>
      <c r="M36" s="7"/>
      <c r="N36" s="7"/>
      <c r="O36" s="7"/>
      <c r="P36" s="7"/>
      <c r="Q36" s="7"/>
      <c r="R36" s="7"/>
      <c r="S36" s="6"/>
      <c r="T36" s="6"/>
      <c r="U36" s="7"/>
      <c r="V36" s="26"/>
    </row>
    <row r="37" spans="1:23" s="1" customFormat="1" x14ac:dyDescent="0.2">
      <c r="A37" s="6"/>
      <c r="B37" s="6"/>
      <c r="C37" s="43"/>
      <c r="D37" s="43"/>
      <c r="E37" s="43"/>
      <c r="F37" s="43"/>
      <c r="G37" s="43"/>
      <c r="H37" s="43"/>
      <c r="I37" s="43"/>
      <c r="J37" s="43"/>
      <c r="K37" s="43"/>
      <c r="L37" s="7"/>
      <c r="M37" s="7"/>
      <c r="N37" s="7"/>
      <c r="O37" s="7"/>
      <c r="P37" s="7"/>
      <c r="Q37" s="7"/>
      <c r="R37" s="7"/>
      <c r="S37" s="6"/>
      <c r="T37" s="6"/>
      <c r="U37" s="7"/>
      <c r="V37" s="26"/>
    </row>
    <row r="38" spans="1:23" ht="11.25" hidden="1" customHeight="1" x14ac:dyDescent="0.2"/>
    <row r="39" spans="1:23" ht="11.25" hidden="1" customHeight="1" x14ac:dyDescent="0.2"/>
    <row r="40" spans="1:23" s="82" customFormat="1" ht="11.25" hidden="1" customHeight="1" x14ac:dyDescent="0.2"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U40" s="83"/>
      <c r="V40" s="81"/>
      <c r="W40" s="83"/>
    </row>
    <row r="41" spans="1:23" s="82" customFormat="1" ht="11.25" hidden="1" customHeight="1" x14ac:dyDescent="0.2"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U41" s="83"/>
      <c r="V41" s="81"/>
      <c r="W41" s="83"/>
    </row>
    <row r="42" spans="1:23" s="82" customFormat="1" ht="11.25" hidden="1" customHeight="1" x14ac:dyDescent="0.2"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U42" s="83"/>
      <c r="V42" s="81"/>
      <c r="W42" s="83"/>
    </row>
    <row r="43" spans="1:23" s="82" customFormat="1" ht="11.25" hidden="1" customHeight="1" x14ac:dyDescent="0.2"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U43" s="83"/>
      <c r="V43" s="81"/>
      <c r="W43" s="83"/>
    </row>
    <row r="44" spans="1:23" s="82" customFormat="1" ht="11.25" hidden="1" customHeight="1" x14ac:dyDescent="0.2"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U44" s="83"/>
      <c r="V44" s="81"/>
      <c r="W44" s="83"/>
    </row>
    <row r="45" spans="1:23" s="82" customFormat="1" ht="11.25" hidden="1" customHeight="1" x14ac:dyDescent="0.2"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U45" s="83"/>
      <c r="V45" s="81"/>
      <c r="W45" s="83"/>
    </row>
    <row r="46" spans="1:23" s="82" customFormat="1" ht="11.25" hidden="1" customHeight="1" x14ac:dyDescent="0.2"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U46" s="83"/>
      <c r="V46" s="81"/>
      <c r="W46" s="83"/>
    </row>
    <row r="47" spans="1:23" s="82" customFormat="1" ht="11.25" hidden="1" customHeight="1" x14ac:dyDescent="0.2"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U47" s="83"/>
      <c r="V47" s="81"/>
      <c r="W47" s="83"/>
    </row>
    <row r="48" spans="1:23" s="82" customFormat="1" ht="11.25" hidden="1" customHeight="1" x14ac:dyDescent="0.2"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U48" s="83"/>
      <c r="V48" s="81"/>
      <c r="W48" s="83"/>
    </row>
    <row r="49" spans="3:23" s="82" customFormat="1" ht="11.25" hidden="1" customHeight="1" x14ac:dyDescent="0.2"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U49" s="83"/>
      <c r="V49" s="81"/>
      <c r="W49" s="83"/>
    </row>
    <row r="50" spans="3:23" s="82" customFormat="1" ht="11.25" hidden="1" customHeight="1" x14ac:dyDescent="0.2"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U50" s="83"/>
      <c r="V50" s="81"/>
      <c r="W50" s="83"/>
    </row>
    <row r="51" spans="3:23" s="82" customFormat="1" ht="11.25" hidden="1" customHeight="1" x14ac:dyDescent="0.2"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U51" s="83"/>
      <c r="V51" s="81"/>
      <c r="W51" s="83"/>
    </row>
    <row r="52" spans="3:23" s="82" customFormat="1" ht="11.25" hidden="1" customHeight="1" x14ac:dyDescent="0.2"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U52" s="83"/>
      <c r="V52" s="81"/>
      <c r="W52" s="83"/>
    </row>
    <row r="53" spans="3:23" s="82" customFormat="1" ht="11.25" hidden="1" customHeight="1" x14ac:dyDescent="0.2"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U53" s="83"/>
      <c r="V53" s="81"/>
      <c r="W53" s="83"/>
    </row>
    <row r="54" spans="3:23" s="82" customFormat="1" ht="11.25" hidden="1" customHeight="1" x14ac:dyDescent="0.2"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U54" s="83"/>
      <c r="V54" s="81"/>
      <c r="W54" s="83"/>
    </row>
    <row r="55" spans="3:23" s="82" customFormat="1" ht="11.25" hidden="1" customHeight="1" x14ac:dyDescent="0.2"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U55" s="83"/>
      <c r="V55" s="81"/>
      <c r="W55" s="83"/>
    </row>
    <row r="56" spans="3:23" ht="11.25" hidden="1" customHeight="1" x14ac:dyDescent="0.2"/>
    <row r="57" spans="3:23" ht="11.25" hidden="1" customHeight="1" x14ac:dyDescent="0.2"/>
    <row r="58" spans="3:23" ht="11.25" hidden="1" customHeight="1" x14ac:dyDescent="0.2"/>
    <row r="59" spans="3:23" ht="11.25" hidden="1" customHeight="1" x14ac:dyDescent="0.2"/>
    <row r="60" spans="3:23" ht="11.25" hidden="1" customHeight="1" x14ac:dyDescent="0.2"/>
    <row r="61" spans="3:23" ht="11.25" hidden="1" customHeight="1" x14ac:dyDescent="0.2"/>
    <row r="62" spans="3:23" ht="11.25" hidden="1" customHeight="1" x14ac:dyDescent="0.2"/>
    <row r="63" spans="3:23" ht="11.25" hidden="1" customHeight="1" x14ac:dyDescent="0.2"/>
    <row r="64" spans="3:23" ht="11.25" hidden="1" customHeight="1" x14ac:dyDescent="0.2"/>
  </sheetData>
  <mergeCells count="40">
    <mergeCell ref="A17:B17"/>
    <mergeCell ref="N17:U17"/>
    <mergeCell ref="A18:D18"/>
    <mergeCell ref="M18:N18"/>
    <mergeCell ref="M20:O23"/>
    <mergeCell ref="P20:R20"/>
    <mergeCell ref="S20:T20"/>
    <mergeCell ref="P21:R21"/>
    <mergeCell ref="S21:T21"/>
    <mergeCell ref="P22:R22"/>
    <mergeCell ref="A20:A22"/>
    <mergeCell ref="S22:T22"/>
    <mergeCell ref="P23:R23"/>
    <mergeCell ref="S23:T23"/>
    <mergeCell ref="M24:O25"/>
    <mergeCell ref="P24:R24"/>
    <mergeCell ref="S24:T24"/>
    <mergeCell ref="P25:R25"/>
    <mergeCell ref="S25:T25"/>
    <mergeCell ref="M26:R26"/>
    <mergeCell ref="S26:T26"/>
    <mergeCell ref="A27:B27"/>
    <mergeCell ref="M29:O32"/>
    <mergeCell ref="P29:R29"/>
    <mergeCell ref="S29:T29"/>
    <mergeCell ref="P30:R30"/>
    <mergeCell ref="S30:T30"/>
    <mergeCell ref="P31:R31"/>
    <mergeCell ref="S31:T31"/>
    <mergeCell ref="A29:A31"/>
    <mergeCell ref="M35:R35"/>
    <mergeCell ref="S35:T35"/>
    <mergeCell ref="A36:B36"/>
    <mergeCell ref="P32:R32"/>
    <mergeCell ref="S32:T32"/>
    <mergeCell ref="M33:O34"/>
    <mergeCell ref="P33:R33"/>
    <mergeCell ref="S33:T33"/>
    <mergeCell ref="P34:R34"/>
    <mergeCell ref="S34:T34"/>
  </mergeCells>
  <conditionalFormatting sqref="C20:K26">
    <cfRule type="colorScale" priority="2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29:K35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1">
    <dataValidation type="list" allowBlank="1" showInputMessage="1" showErrorMessage="1" sqref="M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6</vt:i4>
      </vt:variant>
      <vt:variant>
        <vt:lpstr>Navngivne områder</vt:lpstr>
      </vt:variant>
      <vt:variant>
        <vt:i4>4</vt:i4>
      </vt:variant>
    </vt:vector>
  </HeadingPairs>
  <TitlesOfParts>
    <vt:vector size="10" baseType="lpstr">
      <vt:lpstr>Sammenligning</vt:lpstr>
      <vt:lpstr>vindue</vt:lpstr>
      <vt:lpstr>dør</vt:lpstr>
      <vt:lpstr>Ark1</vt:lpstr>
      <vt:lpstr>dør ctr vindue</vt:lpstr>
      <vt:lpstr>dør ctr vindue (2)</vt:lpstr>
      <vt:lpstr>dør!Udskriftsområde</vt:lpstr>
      <vt:lpstr>'dør ctr vindue'!Udskriftsområde</vt:lpstr>
      <vt:lpstr>'dør ctr vindue (2)'!Udskriftsområde</vt:lpstr>
      <vt:lpstr>vindue!Udskriftsområde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Sebastian</dc:creator>
  <cp:lastModifiedBy>John Sebastian</cp:lastModifiedBy>
  <cp:lastPrinted>2016-04-05T12:30:12Z</cp:lastPrinted>
  <dcterms:created xsi:type="dcterms:W3CDTF">2016-04-04T11:43:27Z</dcterms:created>
  <dcterms:modified xsi:type="dcterms:W3CDTF">2016-06-10T15:56:55Z</dcterms:modified>
</cp:coreProperties>
</file>